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erPoint_PL" sheetId="2" state="visible" r:id="rId4"/>
    <sheet name="PerPoint_LSP" sheetId="3" state="visible" r:id="rId5"/>
    <sheet name="PL_Model" sheetId="4" state="visible" r:id="rId6"/>
    <sheet name="LSP_Sta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Tx–Rx separation distance per band (pdp_location in the MATLAB script). Values differ slightly between bands. Tx/Rx assignment: arXiv:2509.10752, Sec. II-A.</t>
        </r>
      </text>
    </comment>
    <comment ref="F4" authorId="0">
      <text>
        <r>
          <rPr>
            <sz val="10"/>
            <rFont val="Arial"/>
            <family val="2"/>
          </rPr>
          <t xml:space="preserve">PL_omni = −(10 log10 ΣP′ − G_A), antenna gains removed (arXiv:2509.10752, Eq. (9)). Source: Tab.mat (Tab{kk,1}).</t>
        </r>
      </text>
    </comment>
    <comment ref="G4" authorId="0">
      <text>
        <r>
          <rPr>
            <sz val="10"/>
            <rFont val="Arial"/>
            <family val="2"/>
          </rPr>
          <t xml:space="preserve">Same definition as 154 GHz. Source: Tab.mat (Tab{kk,2}).</t>
        </r>
      </text>
    </comment>
    <comment ref="L4" authorId="0">
      <text>
        <r>
          <rPr>
            <sz val="10"/>
            <rFont val="Arial"/>
            <family val="2"/>
          </rPr>
          <t xml:space="preserve">MATLAB: NL(ii).T154.Threshold_dB</t>
        </r>
      </text>
    </comment>
    <comment ref="M4" authorId="0">
      <text>
        <r>
          <rPr>
            <sz val="10"/>
            <rFont val="Arial"/>
            <family val="2"/>
          </rPr>
          <t xml:space="preserve">MATLAB: NL(ii).T300.Threshold_dB</t>
        </r>
      </text>
    </comment>
  </commentList>
</comments>
</file>

<file path=xl/sharedStrings.xml><?xml version="1.0" encoding="utf-8"?>
<sst xmlns="http://schemas.openxmlformats.org/spreadsheetml/2006/main" count="381" uniqueCount="165">
  <si>
    <t xml:space="preserve">Niigata University Sub-THz Channel Dataset — Street Canyon (154 / 300 GHz)</t>
  </si>
  <si>
    <t xml:space="preserve">Reference</t>
  </si>
  <si>
    <t xml:space="preserve">Paper</t>
  </si>
  <si>
    <t xml:space="preserve">M. Kim, M. Yomoda, M. Mao, N. Kuno, K. Kitao, and S. Suyama, "Quasi-Deterministic Modeling of Sub-THz Band Access Channels in Street Canyon Environments," arXiv:2509.10752.</t>
  </si>
  <si>
    <t xml:space="preserve">Citation</t>
  </si>
  <si>
    <t xml:space="preserve">Users of this dataset are requested to cite the paper above.</t>
  </si>
  <si>
    <t xml:space="preserve">Contact</t>
  </si>
  <si>
    <t xml:space="preserve">Minseok Kim, Niigata University (mskim@eng.niigata-u.ac.jp)</t>
  </si>
  <si>
    <t xml:space="preserve">Scenario</t>
  </si>
  <si>
    <t xml:space="preserve">Environment</t>
  </si>
  <si>
    <t xml:space="preserve">Outdoor street canyon, width 20–25 m, Niigata University campus; buildings &gt;40 m high on both sides (glass windows and block facades).</t>
  </si>
  <si>
    <t xml:space="preserve">Tx (BS)</t>
  </si>
  <si>
    <t xml:space="preserve">Height 3 m. Tx1: LoS scenario (Rx01–Rx23). Tx2: behind a building corner, NLoS scenario (Rx24–Rx30).</t>
  </si>
  <si>
    <t xml:space="preserve">Rx (UE)</t>
  </si>
  <si>
    <t xml:space="preserve">30 positions (Rx01–Rx30), height 1.2 m. Distance range: LoS 10–80 m, NLoS 10–40 m.</t>
  </si>
  <si>
    <t xml:space="preserve">Measurement system</t>
  </si>
  <si>
    <t xml:space="preserve">Channel sounder</t>
  </si>
  <si>
    <t xml:space="preserve">In-house dual-band multi-tone frequency-domain channel sounder (AWG M8195A, digitizer M8131A, VDI WR6.5/WR3.4 up/down-converters).</t>
  </si>
  <si>
    <t xml:space="preserve">Center frequency</t>
  </si>
  <si>
    <t xml:space="preserve">154 GHz / 300 GHz</t>
  </si>
  <si>
    <t xml:space="preserve">Signal bandwidth</t>
  </si>
  <si>
    <t xml:space="preserve">4 GHz / 8 GHz</t>
  </si>
  <si>
    <t xml:space="preserve">Number of tones</t>
  </si>
  <si>
    <t xml:space="preserve">2,560 / 5,120</t>
  </si>
  <si>
    <t xml:space="preserve">Delay resolution</t>
  </si>
  <si>
    <t xml:space="preserve">250 ps / 125 ps</t>
  </si>
  <si>
    <t xml:space="preserve">Delay span</t>
  </si>
  <si>
    <t xml:space="preserve">640 ns</t>
  </si>
  <si>
    <t xml:space="preserve">Antennas</t>
  </si>
  <si>
    <t xml:space="preserve">Horn antennas at Tx and Rx; gain 26.4 dBi (154 GHz) / 25.8 dBi (300 GHz); HPBW 9° (Az), 8° (El); vertical polarization.</t>
  </si>
  <si>
    <t xml:space="preserve">Angle scanning</t>
  </si>
  <si>
    <t xml:space="preserve">Full azimuth sweep at Tx and Rx, 40 steps each (1,600 combinations). Elevation fixed with 5° down-tilt (Tx 95°, Rx 85°); no elevation sweep.</t>
  </si>
  <si>
    <t xml:space="preserve">Calibration</t>
  </si>
  <si>
    <t xml:space="preserve">Back-to-back calibration with 30 dB waveguide attenuators; antenna gain de-embedded by OTA calibration; elevation-tilt effect compensated using measured antenna patterns.</t>
  </si>
  <si>
    <t xml:space="preserve">Processing</t>
  </si>
  <si>
    <t xml:space="preserve">Noise filtering</t>
  </si>
  <si>
    <t xml:space="preserve">Noise variance estimated from the CIR power distribution (exponential-distribution fit). Common threshold ζ_com = −σ̂² ln(1−ρ), ρ = 1 − 1/(ν|H|), ν = 10. Dual-band cross-check adjusts thresholds along delay with ξ_FA = 1 dB and ξ_MD = 4 dB (Algorithm 1 of the paper).</t>
  </si>
  <si>
    <t xml:space="preserve">Path loss</t>
  </si>
  <si>
    <t xml:space="preserve">Omnidirectional PL synthesized from angle-resolved data: PL_omni = −(10 log10 Σ P′(τ, φT, φR) − G_A) [dB], where P′ is the noise-filtered double-directional angular delay power spectrum and G_A is the beam-overlap correction (ITU-R P.1407-8) computed from measured antenna patterns. Antenna gains removed.</t>
  </si>
  <si>
    <t xml:space="preserve">Delay spread</t>
  </si>
  <si>
    <t xml:space="preserve">RMS DS from the omnidirectional PDP after the acceptance criterion (within 20 dB of the peak or above the cut-off level, whichever is higher).</t>
  </si>
  <si>
    <t xml:space="preserve">Angular spread</t>
  </si>
  <si>
    <t xml:space="preserve">ASD / ASA from the azimuth power spectrum using the circular definition of 3GPP TR 38.901 (Annex A), with the same acceptance criterion.</t>
  </si>
  <si>
    <t xml:space="preserve">Rician K-factor</t>
  </si>
  <si>
    <t xml:space="preserve">Power of the LoS cluster divided by the total power of all other clusters (Sub-grid CLEAN MPCs and clustering). LoS scenario only.</t>
  </si>
  <si>
    <t xml:space="preserve">Sheets</t>
  </si>
  <si>
    <t xml:space="preserve">PerPoint_PL</t>
  </si>
  <si>
    <t xml:space="preserve">Per-point omnidirectional path loss at 154 and 300 GHz, with free-space reference.</t>
  </si>
  <si>
    <t xml:space="preserve">PerPoint_LSP</t>
  </si>
  <si>
    <t xml:space="preserve">Per-point large-scale parameters (DS, ASD, ASA, K-factor).</t>
  </si>
  <si>
    <t xml:space="preserve">PL_Model</t>
  </si>
  <si>
    <t xml:space="preserve">CI / FI model fitting parameters (Table II of the paper) and ITU-R P.1411-13 ABG reference parameters.</t>
  </si>
  <si>
    <t xml:space="preserve">LSP_Stats</t>
  </si>
  <si>
    <t xml:space="preserve">Statistics of log10-scaled LSPs (Table III of the paper).</t>
  </si>
  <si>
    <t xml:space="preserve">Legend</t>
  </si>
  <si>
    <t xml:space="preserve">Yellow cells</t>
  </si>
  <si>
    <t xml:space="preserve">To be filled with processed measurement data (e.g., exported from MATLAB).</t>
  </si>
  <si>
    <t xml:space="preserve">Blue text</t>
  </si>
  <si>
    <t xml:space="preserve">Fixed values: per-point data from Tab.mat (MATLAB) and model parameters from the paper (arXiv:2509.10752).</t>
  </si>
  <si>
    <t xml:space="preserve">Green text</t>
  </si>
  <si>
    <t xml:space="preserve">Link to another sheet.</t>
  </si>
  <si>
    <t xml:space="preserve">Black text</t>
  </si>
  <si>
    <t xml:space="preserve">Formulas.</t>
  </si>
  <si>
    <t xml:space="preserve">Per-point omnidirectional path loss</t>
  </si>
  <si>
    <t xml:space="preserve">Yellow: fill from processed data. FSPL and PL − FSPL are formulas (c = 299,792,458 m/s). Noise cut-off: threshold level used in noise filtering (same power scale as P′).</t>
  </si>
  <si>
    <t xml:space="preserve">Rx ID</t>
  </si>
  <si>
    <t xml:space="preserve">Tx ID</t>
  </si>
  <si>
    <t xml:space="preserve">Distance 154 GHz [m]</t>
  </si>
  <si>
    <t xml:space="preserve">Distance 300 GHz [m]</t>
  </si>
  <si>
    <t xml:space="preserve">PL_omni 154 GHz [dB]</t>
  </si>
  <si>
    <t xml:space="preserve">PL_omni 300 GHz [dB]</t>
  </si>
  <si>
    <t xml:space="preserve">FSPL 154 GHz [dB]</t>
  </si>
  <si>
    <t xml:space="preserve">FSPL 300 GHz [dB]</t>
  </si>
  <si>
    <t xml:space="preserve">PL − FSPL 154 GHz [dB]</t>
  </si>
  <si>
    <t xml:space="preserve">PL − FSPL 300 GHz [dB]</t>
  </si>
  <si>
    <t xml:space="preserve">Noise cut-off 154 GHz [dB]</t>
  </si>
  <si>
    <t xml:space="preserve">Noise cut-off 300 GHz [dB]</t>
  </si>
  <si>
    <t xml:space="preserve">Remarks</t>
  </si>
  <si>
    <t xml:space="preserve">Rx01</t>
  </si>
  <si>
    <t xml:space="preserve">Tx1</t>
  </si>
  <si>
    <t xml:space="preserve">LoS</t>
  </si>
  <si>
    <t xml:space="preserve">Rx02</t>
  </si>
  <si>
    <t xml:space="preserve">Rx03</t>
  </si>
  <si>
    <t xml:space="preserve">Rx04</t>
  </si>
  <si>
    <t xml:space="preserve">Rx05</t>
  </si>
  <si>
    <t xml:space="preserve">Rx06</t>
  </si>
  <si>
    <t xml:space="preserve">Rx07</t>
  </si>
  <si>
    <t xml:space="preserve">Rx08</t>
  </si>
  <si>
    <t xml:space="preserve">Rx09</t>
  </si>
  <si>
    <t xml:space="preserve">Rx10</t>
  </si>
  <si>
    <t xml:space="preserve">Rx11</t>
  </si>
  <si>
    <t xml:space="preserve">Rx12</t>
  </si>
  <si>
    <t xml:space="preserve">Rx13</t>
  </si>
  <si>
    <t xml:space="preserve">Rx14</t>
  </si>
  <si>
    <t xml:space="preserve">Rx15</t>
  </si>
  <si>
    <t xml:space="preserve">Rx16</t>
  </si>
  <si>
    <t xml:space="preserve">Rx17</t>
  </si>
  <si>
    <t xml:space="preserve">Rx18</t>
  </si>
  <si>
    <t xml:space="preserve">Rx19</t>
  </si>
  <si>
    <t xml:space="preserve">Rx20</t>
  </si>
  <si>
    <t xml:space="preserve">Rx21</t>
  </si>
  <si>
    <t xml:space="preserve">Rx22</t>
  </si>
  <si>
    <t xml:space="preserve">Rx23</t>
  </si>
  <si>
    <t xml:space="preserve">Rx24</t>
  </si>
  <si>
    <t xml:space="preserve">Tx2</t>
  </si>
  <si>
    <t xml:space="preserve">NLoS</t>
  </si>
  <si>
    <t xml:space="preserve">Rx25</t>
  </si>
  <si>
    <t xml:space="preserve">Rx26</t>
  </si>
  <si>
    <t xml:space="preserve">300 GHz: PL = Inf in source data (no power above noise cut-off); excluded from model fitting.</t>
  </si>
  <si>
    <t xml:space="preserve">Rx27</t>
  </si>
  <si>
    <t xml:space="preserve">Rx28</t>
  </si>
  <si>
    <t xml:space="preserve">Rx29</t>
  </si>
  <si>
    <t xml:space="preserve">Rx30</t>
  </si>
  <si>
    <t xml:space="preserve">Per-point large-scale parameters</t>
  </si>
  <si>
    <t xml:space="preserve">DS, ASD, ASA from LSP.mat (acceptance criterion: within 20 dB of peak or above cut-off). Yellow: K-factor to be filled (LoS only; gray for NLoS). Gray value cells: NaN in source. Distance is linked from PerPoint_PL.</t>
  </si>
  <si>
    <t xml:space="preserve">DS 154 GHz [ns]</t>
  </si>
  <si>
    <t xml:space="preserve">DS 300 GHz [ns]</t>
  </si>
  <si>
    <t xml:space="preserve">ASD 154 GHz [deg]</t>
  </si>
  <si>
    <t xml:space="preserve">ASD 300 GHz [deg]</t>
  </si>
  <si>
    <t xml:space="preserve">ASA 154 GHz [deg]</t>
  </si>
  <si>
    <t xml:space="preserve">ASA 300 GHz [deg]</t>
  </si>
  <si>
    <t xml:space="preserve">K-factor 154 GHz [dB]</t>
  </si>
  <si>
    <t xml:space="preserve">K-factor 300 GHz [dB]</t>
  </si>
  <si>
    <t xml:space="preserve">NaN in source data (not evaluable): ASD 154</t>
  </si>
  <si>
    <t xml:space="preserve">NaN in source data (not evaluable): DS 300, ASD 300, ASA 300</t>
  </si>
  <si>
    <t xml:space="preserve">NaN in source data (not evaluable): DS 154, DS 300, ASD 154, ASD 300</t>
  </si>
  <si>
    <t xml:space="preserve">Path loss model parameters</t>
  </si>
  <si>
    <t xml:space="preserve">Source: arXiv:2509.10752, Table II. CI: PL = 10n log10(d) + 20 log10(4π f_c / c) + χ.  FI: PL = 10α log10(d) + β + χ.  d in m.</t>
  </si>
  <si>
    <t xml:space="preserve">Frequency</t>
  </si>
  <si>
    <t xml:space="preserve">CI n</t>
  </si>
  <si>
    <t xml:space="preserve">CI σχ [dB]</t>
  </si>
  <si>
    <t xml:space="preserve">FI α</t>
  </si>
  <si>
    <t xml:space="preserve">FI β [dB]</t>
  </si>
  <si>
    <t xml:space="preserve">FI σχ [dB]</t>
  </si>
  <si>
    <t xml:space="preserve">Note</t>
  </si>
  <si>
    <t xml:space="preserve">154 GHz</t>
  </si>
  <si>
    <t xml:space="preserve">300 GHz</t>
  </si>
  <si>
    <t xml:space="preserve">Preliminary (limited samples)</t>
  </si>
  <si>
    <t xml:space="preserve">ITU-R P.1411-13 site-general ABG reference: PL = 10α log10(d) + β + 10γ log10(f_GHz) + χ</t>
  </si>
  <si>
    <t xml:space="preserve">α</t>
  </si>
  <si>
    <t xml:space="preserve">β [dB]</t>
  </si>
  <si>
    <t xml:space="preserve">γ</t>
  </si>
  <si>
    <t xml:space="preserve">Source: arXiv:2509.10752, Sec. V-A (ITU-R P.1411-13).</t>
  </si>
  <si>
    <t xml:space="preserve">LSP statistics (measured vs. 3GPP TR 38.901 extrapolation)</t>
  </si>
  <si>
    <t xml:space="preserve">Source: arXiv:2509.10752, Table III. DS: log10(DS/1 s); ASD, ASA: log10(AS/1°); K: dB. NLoS values are preliminary. 3GPP values are extrapolated beyond 100 GHz (reference only).</t>
  </si>
  <si>
    <t xml:space="preserve">Parameter</t>
  </si>
  <si>
    <t xml:space="preserve">Model</t>
  </si>
  <si>
    <t xml:space="preserve">Stat</t>
  </si>
  <si>
    <t xml:space="preserve">LoS 154 GHz</t>
  </si>
  <si>
    <t xml:space="preserve">LoS 300 GHz</t>
  </si>
  <si>
    <t xml:space="preserve">NLoS 154 GHz</t>
  </si>
  <si>
    <t xml:space="preserve">NLoS 300 GHz</t>
  </si>
  <si>
    <t xml:space="preserve">DS</t>
  </si>
  <si>
    <t xml:space="preserve">Meas.</t>
  </si>
  <si>
    <t xml:space="preserve">μ</t>
  </si>
  <si>
    <t xml:space="preserve">σ</t>
  </si>
  <si>
    <t xml:space="preserve">3GPP</t>
  </si>
  <si>
    <t xml:space="preserve">ASD</t>
  </si>
  <si>
    <t xml:space="preserve">ASA</t>
  </si>
  <si>
    <t xml:space="preserve">K-factor [dB]</t>
  </si>
  <si>
    <t xml:space="preserve">—</t>
  </si>
  <si>
    <t xml:space="preserve">Linear-scale values of the measured means (10^μ): DS [ns], ASD/ASA [deg]</t>
  </si>
  <si>
    <t xml:space="preserve">10^μ DS [ns]</t>
  </si>
  <si>
    <t xml:space="preserve">10^μ ASD [deg]</t>
  </si>
  <si>
    <t xml:space="preserve">10^μ ASA [deg]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</si>
</sst>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7E6E6"/>
      </patternFill>
    </fill>
    <fill>
      <patternFill patternType="solid">
        <fgColor rgb="FFFFFF99"/>
        <bgColor rgb="FFFFFFCC"/>
      </patternFill>
    </fill>
    <fill>
      <patternFill patternType="solid">
        <fgColor rgb="FFE7E6E6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8" customFormat="false" ht="15" hidden="false" customHeight="false" outlineLevel="0" collapsed="false">
      <c r="A8" s="2" t="s">
        <v>8</v>
      </c>
    </row>
    <row r="9" customFormat="false" ht="26.8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2" t="s">
        <v>15</v>
      </c>
    </row>
    <row r="14" customFormat="false" ht="26.85" hidden="false" customHeight="false" outlineLevel="0" collapsed="false">
      <c r="A14" s="3" t="s">
        <v>16</v>
      </c>
      <c r="B14" s="4" t="s">
        <v>17</v>
      </c>
    </row>
    <row r="15" customFormat="false" ht="15" hidden="false" customHeight="false" outlineLevel="0" collapsed="false">
      <c r="A15" s="3" t="s">
        <v>18</v>
      </c>
      <c r="B15" s="4" t="s">
        <v>19</v>
      </c>
    </row>
    <row r="16" customFormat="false" ht="15" hidden="false" customHeight="false" outlineLevel="0" collapsed="false">
      <c r="A16" s="3" t="s">
        <v>20</v>
      </c>
      <c r="B16" s="4" t="s">
        <v>21</v>
      </c>
    </row>
    <row r="17" customFormat="false" ht="15" hidden="false" customHeight="false" outlineLevel="0" collapsed="false">
      <c r="A17" s="3" t="s">
        <v>22</v>
      </c>
      <c r="B17" s="4" t="s">
        <v>23</v>
      </c>
    </row>
    <row r="18" customFormat="false" ht="15" hidden="false" customHeight="false" outlineLevel="0" collapsed="false">
      <c r="A18" s="3" t="s">
        <v>24</v>
      </c>
      <c r="B18" s="4" t="s">
        <v>25</v>
      </c>
    </row>
    <row r="19" customFormat="false" ht="15" hidden="false" customHeight="false" outlineLevel="0" collapsed="false">
      <c r="A19" s="3" t="s">
        <v>26</v>
      </c>
      <c r="B19" s="4" t="s">
        <v>27</v>
      </c>
    </row>
    <row r="20" customFormat="false" ht="26.85" hidden="false" customHeight="false" outlineLevel="0" collapsed="false">
      <c r="A20" s="3" t="s">
        <v>28</v>
      </c>
      <c r="B20" s="4" t="s">
        <v>29</v>
      </c>
    </row>
    <row r="21" customFormat="false" ht="26.85" hidden="false" customHeight="false" outlineLevel="0" collapsed="false">
      <c r="A21" s="3" t="s">
        <v>30</v>
      </c>
      <c r="B21" s="4" t="s">
        <v>31</v>
      </c>
    </row>
    <row r="22" customFormat="false" ht="26.85" hidden="false" customHeight="false" outlineLevel="0" collapsed="false">
      <c r="A22" s="3" t="s">
        <v>32</v>
      </c>
      <c r="B22" s="4" t="s">
        <v>33</v>
      </c>
    </row>
    <row r="24" customFormat="false" ht="15" hidden="false" customHeight="false" outlineLevel="0" collapsed="false">
      <c r="A24" s="2" t="s">
        <v>34</v>
      </c>
    </row>
    <row r="25" customFormat="false" ht="39.55" hidden="false" customHeight="false" outlineLevel="0" collapsed="false">
      <c r="A25" s="3" t="s">
        <v>35</v>
      </c>
      <c r="B25" s="4" t="s">
        <v>36</v>
      </c>
    </row>
    <row r="26" customFormat="false" ht="39.55" hidden="false" customHeight="false" outlineLevel="0" collapsed="false">
      <c r="A26" s="3" t="s">
        <v>37</v>
      </c>
      <c r="B26" s="4" t="s">
        <v>38</v>
      </c>
    </row>
    <row r="27" customFormat="false" ht="26.85" hidden="false" customHeight="false" outlineLevel="0" collapsed="false">
      <c r="A27" s="3" t="s">
        <v>39</v>
      </c>
      <c r="B27" s="4" t="s">
        <v>40</v>
      </c>
    </row>
    <row r="28" customFormat="false" ht="26.85" hidden="false" customHeight="false" outlineLevel="0" collapsed="false">
      <c r="A28" s="3" t="s">
        <v>41</v>
      </c>
      <c r="B28" s="4" t="s">
        <v>42</v>
      </c>
    </row>
    <row r="29" customFormat="false" ht="26.85" hidden="false" customHeight="false" outlineLevel="0" collapsed="false">
      <c r="A29" s="3" t="s">
        <v>43</v>
      </c>
      <c r="B29" s="4" t="s">
        <v>44</v>
      </c>
    </row>
    <row r="31" customFormat="false" ht="15" hidden="false" customHeight="false" outlineLevel="0" collapsed="false">
      <c r="A31" s="2" t="s">
        <v>45</v>
      </c>
    </row>
    <row r="32" customFormat="false" ht="15" hidden="false" customHeight="false" outlineLevel="0" collapsed="false">
      <c r="A32" s="3" t="s">
        <v>46</v>
      </c>
      <c r="B32" s="4" t="s">
        <v>47</v>
      </c>
    </row>
    <row r="33" customFormat="false" ht="15" hidden="false" customHeight="false" outlineLevel="0" collapsed="false">
      <c r="A33" s="3" t="s">
        <v>48</v>
      </c>
      <c r="B33" s="4" t="s">
        <v>49</v>
      </c>
    </row>
    <row r="34" customFormat="false" ht="15" hidden="false" customHeight="false" outlineLevel="0" collapsed="false">
      <c r="A34" s="3" t="s">
        <v>50</v>
      </c>
      <c r="B34" s="4" t="s">
        <v>51</v>
      </c>
    </row>
    <row r="35" customFormat="false" ht="15" hidden="false" customHeight="false" outlineLevel="0" collapsed="false">
      <c r="A35" s="3" t="s">
        <v>52</v>
      </c>
      <c r="B35" s="4" t="s">
        <v>53</v>
      </c>
    </row>
    <row r="37" customFormat="false" ht="15" hidden="false" customHeight="false" outlineLevel="0" collapsed="false">
      <c r="A37" s="2" t="s">
        <v>54</v>
      </c>
    </row>
    <row r="38" customFormat="false" ht="15" hidden="false" customHeight="false" outlineLevel="0" collapsed="false">
      <c r="A38" s="3" t="s">
        <v>55</v>
      </c>
      <c r="B38" s="4" t="s">
        <v>56</v>
      </c>
    </row>
    <row r="39" customFormat="false" ht="15" hidden="false" customHeight="false" outlineLevel="0" collapsed="false">
      <c r="A39" s="3" t="s">
        <v>57</v>
      </c>
      <c r="B39" s="4" t="s">
        <v>58</v>
      </c>
    </row>
    <row r="40" customFormat="false" ht="15" hidden="false" customHeight="false" outlineLevel="0" collapsed="false">
      <c r="A40" s="3" t="s">
        <v>59</v>
      </c>
      <c r="B40" s="4" t="s">
        <v>60</v>
      </c>
    </row>
    <row r="41" customFormat="false" ht="15" hidden="false" customHeight="false" outlineLevel="0" collapsed="false">
      <c r="A41" s="3" t="s">
        <v>61</v>
      </c>
      <c r="B41" s="4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7" min="6" style="0" width="13"/>
    <col collapsed="false" customWidth="true" hidden="false" outlineLevel="0" max="9" min="8" style="0" width="12"/>
    <col collapsed="false" customWidth="true" hidden="false" outlineLevel="0" max="11" min="10" style="0" width="13"/>
    <col collapsed="false" customWidth="true" hidden="false" outlineLevel="0" max="13" min="12" style="0" width="14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1" t="s">
        <v>63</v>
      </c>
    </row>
    <row r="2" customFormat="false" ht="15" hidden="false" customHeight="false" outlineLevel="0" collapsed="false">
      <c r="A2" s="5" t="s">
        <v>64</v>
      </c>
    </row>
    <row r="4" customFormat="false" ht="45" hidden="false" customHeight="true" outlineLevel="0" collapsed="false">
      <c r="A4" s="6" t="s">
        <v>65</v>
      </c>
      <c r="B4" s="6" t="s">
        <v>66</v>
      </c>
      <c r="C4" s="6" t="s">
        <v>8</v>
      </c>
      <c r="D4" s="6" t="s">
        <v>67</v>
      </c>
      <c r="E4" s="6" t="s">
        <v>68</v>
      </c>
      <c r="F4" s="6" t="s">
        <v>69</v>
      </c>
      <c r="G4" s="6" t="s">
        <v>70</v>
      </c>
      <c r="H4" s="6" t="s">
        <v>71</v>
      </c>
      <c r="I4" s="6" t="s">
        <v>72</v>
      </c>
      <c r="J4" s="6" t="s">
        <v>73</v>
      </c>
      <c r="K4" s="6" t="s">
        <v>74</v>
      </c>
      <c r="L4" s="6" t="s">
        <v>75</v>
      </c>
      <c r="M4" s="6" t="s">
        <v>76</v>
      </c>
      <c r="N4" s="6" t="s">
        <v>77</v>
      </c>
    </row>
    <row r="5" customFormat="false" ht="15" hidden="false" customHeight="false" outlineLevel="0" collapsed="false">
      <c r="A5" s="7" t="s">
        <v>78</v>
      </c>
      <c r="B5" s="7" t="s">
        <v>79</v>
      </c>
      <c r="C5" s="7" t="s">
        <v>80</v>
      </c>
      <c r="D5" s="8" t="n">
        <v>11.33</v>
      </c>
      <c r="E5" s="8" t="n">
        <v>11.29</v>
      </c>
      <c r="F5" s="8" t="n">
        <v>93.9584991587949</v>
      </c>
      <c r="G5" s="8" t="n">
        <v>99.6740390938339</v>
      </c>
      <c r="H5" s="9" t="n">
        <f aca="false">IF(D5="","",20*LOG10(4*PI()*D5*154000000000/299792458))</f>
        <v>97.2827958358806</v>
      </c>
      <c r="I5" s="9" t="n">
        <f aca="false">IF(E5="","",20*LOG10(4*PI()*E5*300000000000/299792458))</f>
        <v>103.044087154776</v>
      </c>
      <c r="J5" s="9" t="n">
        <f aca="false">IF(OR(D5="",F5=""),"",F5-H5)</f>
        <v>-3.32429667708567</v>
      </c>
      <c r="K5" s="9" t="n">
        <f aca="false">IF(OR(E5="",G5=""),"",G5-I5)</f>
        <v>-3.37004806094213</v>
      </c>
      <c r="L5" s="10"/>
      <c r="M5" s="10"/>
      <c r="N5" s="11"/>
    </row>
    <row r="6" customFormat="false" ht="15" hidden="false" customHeight="false" outlineLevel="0" collapsed="false">
      <c r="A6" s="7" t="s">
        <v>81</v>
      </c>
      <c r="B6" s="7" t="s">
        <v>79</v>
      </c>
      <c r="C6" s="7" t="s">
        <v>80</v>
      </c>
      <c r="D6" s="8" t="n">
        <v>14.33</v>
      </c>
      <c r="E6" s="8" t="n">
        <v>14.33</v>
      </c>
      <c r="F6" s="8" t="n">
        <v>96.4031662937181</v>
      </c>
      <c r="G6" s="8" t="n">
        <v>102.58023380989</v>
      </c>
      <c r="H6" s="9" t="n">
        <f aca="false">IF(D6="","",20*LOG10(4*PI()*D6*154000000000/299792458))</f>
        <v>99.3231214465595</v>
      </c>
      <c r="I6" s="9" t="n">
        <f aca="false">IF(E6="","",20*LOG10(4*PI()*E6*300000000000/299792458))</f>
        <v>105.115132124224</v>
      </c>
      <c r="J6" s="9" t="n">
        <f aca="false">IF(OR(D6="",F6=""),"",F6-H6)</f>
        <v>-2.91995515284142</v>
      </c>
      <c r="K6" s="9" t="n">
        <f aca="false">IF(OR(E6="",G6=""),"",G6-I6)</f>
        <v>-2.5348983143333</v>
      </c>
      <c r="L6" s="10"/>
      <c r="M6" s="10"/>
      <c r="N6" s="11"/>
    </row>
    <row r="7" customFormat="false" ht="15" hidden="false" customHeight="false" outlineLevel="0" collapsed="false">
      <c r="A7" s="7" t="s">
        <v>82</v>
      </c>
      <c r="B7" s="7" t="s">
        <v>79</v>
      </c>
      <c r="C7" s="7" t="s">
        <v>80</v>
      </c>
      <c r="D7" s="8" t="n">
        <v>17.25</v>
      </c>
      <c r="E7" s="8" t="n">
        <v>17.21</v>
      </c>
      <c r="F7" s="8" t="n">
        <v>98.8306143718738</v>
      </c>
      <c r="G7" s="8" t="n">
        <v>104.099721459573</v>
      </c>
      <c r="H7" s="9" t="n">
        <f aca="false">IF(D7="","",20*LOG10(4*PI()*D7*154000000000/299792458))</f>
        <v>100.933979626799</v>
      </c>
      <c r="I7" s="9" t="n">
        <f aca="false">IF(E7="","",20*LOG10(4*PI()*E7*300000000000/299792458))</f>
        <v>106.705825722828</v>
      </c>
      <c r="J7" s="9" t="n">
        <f aca="false">IF(OR(D7="",F7=""),"",F7-H7)</f>
        <v>-2.10336525492467</v>
      </c>
      <c r="K7" s="9" t="n">
        <f aca="false">IF(OR(E7="",G7=""),"",G7-I7)</f>
        <v>-2.60610426325462</v>
      </c>
      <c r="L7" s="10"/>
      <c r="M7" s="10"/>
      <c r="N7" s="11"/>
    </row>
    <row r="8" customFormat="false" ht="15" hidden="false" customHeight="false" outlineLevel="0" collapsed="false">
      <c r="A8" s="7" t="s">
        <v>83</v>
      </c>
      <c r="B8" s="7" t="s">
        <v>79</v>
      </c>
      <c r="C8" s="7" t="s">
        <v>80</v>
      </c>
      <c r="D8" s="8" t="n">
        <v>20.18</v>
      </c>
      <c r="E8" s="8" t="n">
        <v>20.14</v>
      </c>
      <c r="F8" s="8" t="n">
        <v>100.289014758211</v>
      </c>
      <c r="G8" s="8" t="n">
        <v>105.370763145098</v>
      </c>
      <c r="H8" s="9" t="n">
        <f aca="false">IF(D8="","",20*LOG10(4*PI()*D8*154000000000/299792458))</f>
        <v>102.29662087663</v>
      </c>
      <c r="I8" s="9" t="n">
        <f aca="false">IF(E8="","",20*LOG10(4*PI()*E8*300000000000/299792458))</f>
        <v>108.071397640629</v>
      </c>
      <c r="J8" s="9" t="n">
        <f aca="false">IF(OR(D8="",F8=""),"",F8-H8)</f>
        <v>-2.00760611841908</v>
      </c>
      <c r="K8" s="9" t="n">
        <f aca="false">IF(OR(E8="",G8=""),"",G8-I8)</f>
        <v>-2.70063449553091</v>
      </c>
      <c r="L8" s="10"/>
      <c r="M8" s="10"/>
      <c r="N8" s="11"/>
    </row>
    <row r="9" customFormat="false" ht="15" hidden="false" customHeight="false" outlineLevel="0" collapsed="false">
      <c r="A9" s="7" t="s">
        <v>84</v>
      </c>
      <c r="B9" s="7" t="s">
        <v>79</v>
      </c>
      <c r="C9" s="7" t="s">
        <v>80</v>
      </c>
      <c r="D9" s="8" t="n">
        <v>23.25</v>
      </c>
      <c r="E9" s="8" t="n">
        <v>23.21</v>
      </c>
      <c r="F9" s="8" t="n">
        <v>101.742168247533</v>
      </c>
      <c r="G9" s="8" t="n">
        <v>107.334801616042</v>
      </c>
      <c r="H9" s="9" t="n">
        <f aca="false">IF(D9="","",20*LOG10(4*PI()*D9*154000000000/299792458))</f>
        <v>103.526656783132</v>
      </c>
      <c r="I9" s="9" t="n">
        <f aca="false">IF(E9="","",20*LOG10(4*PI()*E9*300000000000/299792458))</f>
        <v>109.303711125395</v>
      </c>
      <c r="J9" s="9" t="n">
        <f aca="false">IF(OR(D9="",F9=""),"",F9-H9)</f>
        <v>-1.78448853559888</v>
      </c>
      <c r="K9" s="9" t="n">
        <f aca="false">IF(OR(E9="",G9=""),"",G9-I9)</f>
        <v>-1.96890950935337</v>
      </c>
      <c r="L9" s="10"/>
      <c r="M9" s="10"/>
      <c r="N9" s="11"/>
    </row>
    <row r="10" customFormat="false" ht="15" hidden="false" customHeight="false" outlineLevel="0" collapsed="false">
      <c r="A10" s="7" t="s">
        <v>85</v>
      </c>
      <c r="B10" s="7" t="s">
        <v>79</v>
      </c>
      <c r="C10" s="7" t="s">
        <v>80</v>
      </c>
      <c r="D10" s="8" t="n">
        <v>26.25</v>
      </c>
      <c r="E10" s="8" t="n">
        <v>26.21</v>
      </c>
      <c r="F10" s="8" t="n">
        <v>102.330877719827</v>
      </c>
      <c r="G10" s="8" t="n">
        <v>107.407226131902</v>
      </c>
      <c r="H10" s="9" t="n">
        <f aca="false">IF(D10="","",20*LOG10(4*PI()*D10*154000000000/299792458))</f>
        <v>104.580783793452</v>
      </c>
      <c r="I10" s="9" t="n">
        <f aca="false">IF(E10="","",20*LOG10(4*PI()*E10*300000000000/299792458))</f>
        <v>110.359548735209</v>
      </c>
      <c r="J10" s="9" t="n">
        <f aca="false">IF(OR(D10="",F10=""),"",F10-H10)</f>
        <v>-2.24990607362555</v>
      </c>
      <c r="K10" s="9" t="n">
        <f aca="false">IF(OR(E10="",G10=""),"",G10-I10)</f>
        <v>-2.95232260330653</v>
      </c>
      <c r="L10" s="10"/>
      <c r="M10" s="10"/>
      <c r="N10" s="11"/>
    </row>
    <row r="11" customFormat="false" ht="15" hidden="false" customHeight="false" outlineLevel="0" collapsed="false">
      <c r="A11" s="7" t="s">
        <v>86</v>
      </c>
      <c r="B11" s="7" t="s">
        <v>79</v>
      </c>
      <c r="C11" s="7" t="s">
        <v>80</v>
      </c>
      <c r="D11" s="8" t="n">
        <v>29.18</v>
      </c>
      <c r="E11" s="8" t="n">
        <v>29.18</v>
      </c>
      <c r="F11" s="8" t="n">
        <v>102.954383708214</v>
      </c>
      <c r="G11" s="8" t="n">
        <v>107.916618170101</v>
      </c>
      <c r="H11" s="9" t="n">
        <f aca="false">IF(D11="","",20*LOG10(4*PI()*D11*154000000000/299792458))</f>
        <v>105.499903389761</v>
      </c>
      <c r="I11" s="9" t="n">
        <f aca="false">IF(E11="","",20*LOG10(4*PI()*E11*300000000000/299792458))</f>
        <v>111.291914067425</v>
      </c>
      <c r="J11" s="9" t="n">
        <f aca="false">IF(OR(D11="",F11=""),"",F11-H11)</f>
        <v>-2.54551968154689</v>
      </c>
      <c r="K11" s="9" t="n">
        <f aca="false">IF(OR(E11="",G11=""),"",G11-I11)</f>
        <v>-3.37529589732458</v>
      </c>
      <c r="L11" s="10"/>
      <c r="M11" s="10"/>
      <c r="N11" s="11"/>
    </row>
    <row r="12" customFormat="false" ht="15" hidden="false" customHeight="false" outlineLevel="0" collapsed="false">
      <c r="A12" s="7" t="s">
        <v>87</v>
      </c>
      <c r="B12" s="7" t="s">
        <v>79</v>
      </c>
      <c r="C12" s="7" t="s">
        <v>80</v>
      </c>
      <c r="D12" s="8" t="n">
        <v>32.1</v>
      </c>
      <c r="E12" s="8" t="n">
        <v>32.1</v>
      </c>
      <c r="F12" s="8" t="n">
        <v>103.496285735455</v>
      </c>
      <c r="G12" s="8" t="n">
        <v>108.962723214348</v>
      </c>
      <c r="H12" s="9" t="n">
        <f aca="false">IF(D12="","",20*LOG10(4*PI()*D12*154000000000/299792458))</f>
        <v>106.32829828671</v>
      </c>
      <c r="I12" s="9" t="n">
        <f aca="false">IF(E12="","",20*LOG10(4*PI()*E12*300000000000/299792458))</f>
        <v>112.120308964374</v>
      </c>
      <c r="J12" s="9" t="n">
        <f aca="false">IF(OR(D12="",F12=""),"",F12-H12)</f>
        <v>-2.83201255125528</v>
      </c>
      <c r="K12" s="9" t="n">
        <f aca="false">IF(OR(E12="",G12=""),"",G12-I12)</f>
        <v>-3.15758575002586</v>
      </c>
      <c r="L12" s="10"/>
      <c r="M12" s="10"/>
      <c r="N12" s="11"/>
    </row>
    <row r="13" customFormat="false" ht="15" hidden="false" customHeight="false" outlineLevel="0" collapsed="false">
      <c r="A13" s="7" t="s">
        <v>88</v>
      </c>
      <c r="B13" s="7" t="s">
        <v>79</v>
      </c>
      <c r="C13" s="7" t="s">
        <v>80</v>
      </c>
      <c r="D13" s="8" t="n">
        <v>35.18</v>
      </c>
      <c r="E13" s="8" t="n">
        <v>35.18</v>
      </c>
      <c r="F13" s="8" t="n">
        <v>104.904305794665</v>
      </c>
      <c r="G13" s="8" t="n">
        <v>110.763770634316</v>
      </c>
      <c r="H13" s="9" t="n">
        <f aca="false">IF(D13="","",20*LOG10(4*PI()*D13*154000000000/299792458))</f>
        <v>107.124114341041</v>
      </c>
      <c r="I13" s="9" t="n">
        <f aca="false">IF(E13="","",20*LOG10(4*PI()*E13*300000000000/299792458))</f>
        <v>112.916125018705</v>
      </c>
      <c r="J13" s="9" t="n">
        <f aca="false">IF(OR(D13="",F13=""),"",F13-H13)</f>
        <v>-2.21980854637617</v>
      </c>
      <c r="K13" s="9" t="n">
        <f aca="false">IF(OR(E13="",G13=""),"",G13-I13)</f>
        <v>-2.15235438438987</v>
      </c>
      <c r="L13" s="10"/>
      <c r="M13" s="10"/>
      <c r="N13" s="11"/>
    </row>
    <row r="14" customFormat="false" ht="15" hidden="false" customHeight="false" outlineLevel="0" collapsed="false">
      <c r="A14" s="7" t="s">
        <v>89</v>
      </c>
      <c r="B14" s="7" t="s">
        <v>79</v>
      </c>
      <c r="C14" s="7" t="s">
        <v>80</v>
      </c>
      <c r="D14" s="8" t="n">
        <v>38.25</v>
      </c>
      <c r="E14" s="8" t="n">
        <v>38.25</v>
      </c>
      <c r="F14" s="8" t="n">
        <v>105.722791843451</v>
      </c>
      <c r="G14" s="8" t="n">
        <v>110.363326054749</v>
      </c>
      <c r="H14" s="9" t="n">
        <f aca="false">IF(D14="","",20*LOG10(4*PI()*D14*154000000000/299792458))</f>
        <v>107.850826428405</v>
      </c>
      <c r="I14" s="9" t="n">
        <f aca="false">IF(E14="","",20*LOG10(4*PI()*E14*300000000000/299792458))</f>
        <v>113.642837106069</v>
      </c>
      <c r="J14" s="9" t="n">
        <f aca="false">IF(OR(D14="",F14=""),"",F14-H14)</f>
        <v>-2.12803458495455</v>
      </c>
      <c r="K14" s="9" t="n">
        <f aca="false">IF(OR(E14="",G14=""),"",G14-I14)</f>
        <v>-3.27951105131996</v>
      </c>
      <c r="L14" s="10"/>
      <c r="M14" s="10"/>
      <c r="N14" s="11"/>
    </row>
    <row r="15" customFormat="false" ht="15" hidden="false" customHeight="false" outlineLevel="0" collapsed="false">
      <c r="A15" s="7" t="s">
        <v>90</v>
      </c>
      <c r="B15" s="7" t="s">
        <v>79</v>
      </c>
      <c r="C15" s="7" t="s">
        <v>80</v>
      </c>
      <c r="D15" s="8" t="n">
        <v>41.25</v>
      </c>
      <c r="E15" s="8" t="n">
        <v>41.21</v>
      </c>
      <c r="F15" s="8" t="n">
        <v>106.238038679552</v>
      </c>
      <c r="G15" s="8" t="n">
        <v>111.627294416437</v>
      </c>
      <c r="H15" s="9" t="n">
        <f aca="false">IF(D15="","",20*LOG10(4*PI()*D15*154000000000/299792458))</f>
        <v>108.506676696332</v>
      </c>
      <c r="I15" s="9" t="n">
        <f aca="false">IF(E15="","",20*LOG10(4*PI()*E15*300000000000/299792458))</f>
        <v>114.290260606768</v>
      </c>
      <c r="J15" s="9" t="n">
        <f aca="false">IF(OR(D15="",F15=""),"",F15-H15)</f>
        <v>-2.26863801677922</v>
      </c>
      <c r="K15" s="9" t="n">
        <f aca="false">IF(OR(E15="",G15=""),"",G15-I15)</f>
        <v>-2.66296619033179</v>
      </c>
      <c r="L15" s="10"/>
      <c r="M15" s="10"/>
      <c r="N15" s="11"/>
    </row>
    <row r="16" customFormat="false" ht="15" hidden="false" customHeight="false" outlineLevel="0" collapsed="false">
      <c r="A16" s="7" t="s">
        <v>91</v>
      </c>
      <c r="B16" s="7" t="s">
        <v>79</v>
      </c>
      <c r="C16" s="7" t="s">
        <v>80</v>
      </c>
      <c r="D16" s="8" t="n">
        <v>42.75</v>
      </c>
      <c r="E16" s="8" t="n">
        <v>42.71</v>
      </c>
      <c r="F16" s="8" t="n">
        <v>105.949743846548</v>
      </c>
      <c r="G16" s="8" t="n">
        <v>111.612672534145</v>
      </c>
      <c r="H16" s="9" t="n">
        <f aca="false">IF(D16="","",20*LOG10(4*PI()*D16*154000000000/299792458))</f>
        <v>108.816920019896</v>
      </c>
      <c r="I16" s="9" t="n">
        <f aca="false">IF(E16="","",20*LOG10(4*PI()*E16*300000000000/299792458))</f>
        <v>114.600799744813</v>
      </c>
      <c r="J16" s="9" t="n">
        <f aca="false">IF(OR(D16="",F16=""),"",F16-H16)</f>
        <v>-2.86717617334877</v>
      </c>
      <c r="K16" s="9" t="n">
        <f aca="false">IF(OR(E16="",G16=""),"",G16-I16)</f>
        <v>-2.98812721066861</v>
      </c>
      <c r="L16" s="10"/>
      <c r="M16" s="10"/>
      <c r="N16" s="11"/>
    </row>
    <row r="17" customFormat="false" ht="15" hidden="false" customHeight="false" outlineLevel="0" collapsed="false">
      <c r="A17" s="7" t="s">
        <v>92</v>
      </c>
      <c r="B17" s="7" t="s">
        <v>79</v>
      </c>
      <c r="C17" s="7" t="s">
        <v>80</v>
      </c>
      <c r="D17" s="8" t="n">
        <v>45.83</v>
      </c>
      <c r="E17" s="8" t="n">
        <v>45.79</v>
      </c>
      <c r="F17" s="8" t="n">
        <v>105.190777723552</v>
      </c>
      <c r="G17" s="8" t="n">
        <v>109.828536685981</v>
      </c>
      <c r="H17" s="9" t="n">
        <f aca="false">IF(D17="","",20*LOG10(4*PI()*D17*154000000000/299792458))</f>
        <v>109.421194783508</v>
      </c>
      <c r="I17" s="9" t="n">
        <f aca="false">IF(E17="","",20*LOG10(4*PI()*E17*300000000000/299792458))</f>
        <v>115.205621186831</v>
      </c>
      <c r="J17" s="9" t="n">
        <f aca="false">IF(OR(D17="",F17=""),"",F17-H17)</f>
        <v>-4.23041705995605</v>
      </c>
      <c r="K17" s="9" t="n">
        <f aca="false">IF(OR(E17="",G17=""),"",G17-I17)</f>
        <v>-5.37708450084956</v>
      </c>
      <c r="L17" s="10"/>
      <c r="M17" s="10"/>
      <c r="N17" s="11"/>
    </row>
    <row r="18" customFormat="false" ht="15" hidden="false" customHeight="false" outlineLevel="0" collapsed="false">
      <c r="A18" s="7" t="s">
        <v>93</v>
      </c>
      <c r="B18" s="7" t="s">
        <v>79</v>
      </c>
      <c r="C18" s="7" t="s">
        <v>80</v>
      </c>
      <c r="D18" s="8" t="n">
        <v>49.95</v>
      </c>
      <c r="E18" s="8" t="n">
        <v>49.95</v>
      </c>
      <c r="F18" s="8" t="n">
        <v>107.790055783373</v>
      </c>
      <c r="G18" s="8" t="n">
        <v>112.434274998357</v>
      </c>
      <c r="H18" s="9" t="n">
        <f aca="false">IF(D18="","",20*LOG10(4*PI()*D18*154000000000/299792458))</f>
        <v>110.168907489853</v>
      </c>
      <c r="I18" s="9" t="n">
        <f aca="false">IF(E18="","",20*LOG10(4*PI()*E18*300000000000/299792458))</f>
        <v>115.960918167517</v>
      </c>
      <c r="J18" s="9" t="n">
        <f aca="false">IF(OR(D18="",F18=""),"",F18-H18)</f>
        <v>-2.37885170647934</v>
      </c>
      <c r="K18" s="9" t="n">
        <f aca="false">IF(OR(E18="",G18=""),"",G18-I18)</f>
        <v>-3.52664316916005</v>
      </c>
      <c r="L18" s="10"/>
      <c r="M18" s="10"/>
      <c r="N18" s="11"/>
    </row>
    <row r="19" customFormat="false" ht="15" hidden="false" customHeight="false" outlineLevel="0" collapsed="false">
      <c r="A19" s="7" t="s">
        <v>94</v>
      </c>
      <c r="B19" s="7" t="s">
        <v>79</v>
      </c>
      <c r="C19" s="7" t="s">
        <v>80</v>
      </c>
      <c r="D19" s="8" t="n">
        <v>53.18</v>
      </c>
      <c r="E19" s="8" t="n">
        <v>53.1</v>
      </c>
      <c r="F19" s="8" t="n">
        <v>107.852754312496</v>
      </c>
      <c r="G19" s="8" t="n">
        <v>114.63120606419</v>
      </c>
      <c r="H19" s="9" t="n">
        <f aca="false">IF(D19="","",20*LOG10(4*PI()*D19*154000000000/299792458))</f>
        <v>110.713164298524</v>
      </c>
      <c r="I19" s="9" t="n">
        <f aca="false">IF(E19="","",20*LOG10(4*PI()*E19*300000000000/299792458))</f>
        <v>116.492098737906</v>
      </c>
      <c r="J19" s="9" t="n">
        <f aca="false">IF(OR(D19="",F19=""),"",F19-H19)</f>
        <v>-2.86040998602779</v>
      </c>
      <c r="K19" s="9" t="n">
        <f aca="false">IF(OR(E19="",G19=""),"",G19-I19)</f>
        <v>-1.86089267371639</v>
      </c>
      <c r="L19" s="10"/>
      <c r="M19" s="10"/>
      <c r="N19" s="11"/>
    </row>
    <row r="20" customFormat="false" ht="15" hidden="false" customHeight="false" outlineLevel="0" collapsed="false">
      <c r="A20" s="7" t="s">
        <v>95</v>
      </c>
      <c r="B20" s="7" t="s">
        <v>79</v>
      </c>
      <c r="C20" s="7" t="s">
        <v>80</v>
      </c>
      <c r="D20" s="8" t="n">
        <v>56.03</v>
      </c>
      <c r="E20" s="8" t="n">
        <v>55.95</v>
      </c>
      <c r="F20" s="8" t="n">
        <v>109.270366852936</v>
      </c>
      <c r="G20" s="8" t="n">
        <v>113.87107723533</v>
      </c>
      <c r="H20" s="9" t="n">
        <f aca="false">IF(D20="","",20*LOG10(4*PI()*D20*154000000000/299792458))</f>
        <v>111.166610087964</v>
      </c>
      <c r="I20" s="9" t="n">
        <f aca="false">IF(E20="","",20*LOG10(4*PI()*E20*300000000000/299792458))</f>
        <v>116.946210133564</v>
      </c>
      <c r="J20" s="9" t="n">
        <f aca="false">IF(OR(D20="",F20=""),"",F20-H20)</f>
        <v>-1.89624323502801</v>
      </c>
      <c r="K20" s="9" t="n">
        <f aca="false">IF(OR(E20="",G20=""),"",G20-I20)</f>
        <v>-3.07513289823399</v>
      </c>
      <c r="L20" s="10"/>
      <c r="M20" s="10"/>
      <c r="N20" s="11"/>
    </row>
    <row r="21" customFormat="false" ht="15" hidden="false" customHeight="false" outlineLevel="0" collapsed="false">
      <c r="A21" s="7" t="s">
        <v>96</v>
      </c>
      <c r="B21" s="7" t="s">
        <v>79</v>
      </c>
      <c r="C21" s="7" t="s">
        <v>80</v>
      </c>
      <c r="D21" s="8" t="n">
        <v>58.88</v>
      </c>
      <c r="E21" s="8" t="n">
        <v>58.84</v>
      </c>
      <c r="F21" s="8" t="n">
        <v>109.603910119429</v>
      </c>
      <c r="G21" s="8" t="n">
        <v>115.059240857552</v>
      </c>
      <c r="H21" s="9" t="n">
        <f aca="false">IF(D21="","",20*LOG10(4*PI()*D21*154000000000/299792458))</f>
        <v>111.597553665201</v>
      </c>
      <c r="I21" s="9" t="n">
        <f aca="false">IF(E21="","",20*LOG10(4*PI()*E21*300000000000/299792458))</f>
        <v>117.383661597386</v>
      </c>
      <c r="J21" s="9" t="n">
        <f aca="false">IF(OR(D21="",F21=""),"",F21-H21)</f>
        <v>-1.99364354577207</v>
      </c>
      <c r="K21" s="9" t="n">
        <f aca="false">IF(OR(E21="",G21=""),"",G21-I21)</f>
        <v>-2.32442073983478</v>
      </c>
      <c r="L21" s="10"/>
      <c r="M21" s="10"/>
      <c r="N21" s="11"/>
    </row>
    <row r="22" customFormat="false" ht="15" hidden="false" customHeight="false" outlineLevel="0" collapsed="false">
      <c r="A22" s="7" t="s">
        <v>97</v>
      </c>
      <c r="B22" s="7" t="s">
        <v>79</v>
      </c>
      <c r="C22" s="7" t="s">
        <v>80</v>
      </c>
      <c r="D22" s="8" t="n">
        <v>62.4</v>
      </c>
      <c r="E22" s="8" t="n">
        <v>62.36</v>
      </c>
      <c r="F22" s="8" t="n">
        <v>108.024303560249</v>
      </c>
      <c r="G22" s="8" t="n">
        <v>113.670566894985</v>
      </c>
      <c r="H22" s="9" t="n">
        <f aca="false">IF(D22="","",20*LOG10(4*PI()*D22*154000000000/299792458))</f>
        <v>112.101889432261</v>
      </c>
      <c r="I22" s="9" t="n">
        <f aca="false">IF(E22="","",20*LOG10(4*PI()*E22*300000000000/299792458))</f>
        <v>117.888330446613</v>
      </c>
      <c r="J22" s="9" t="n">
        <f aca="false">IF(OR(D22="",F22=""),"",F22-H22)</f>
        <v>-4.07758587201232</v>
      </c>
      <c r="K22" s="9" t="n">
        <f aca="false">IF(OR(E22="",G22=""),"",G22-I22)</f>
        <v>-4.21776355162771</v>
      </c>
      <c r="L22" s="10"/>
      <c r="M22" s="10"/>
      <c r="N22" s="11"/>
    </row>
    <row r="23" customFormat="false" ht="15" hidden="false" customHeight="false" outlineLevel="0" collapsed="false">
      <c r="A23" s="7" t="s">
        <v>98</v>
      </c>
      <c r="B23" s="7" t="s">
        <v>79</v>
      </c>
      <c r="C23" s="7" t="s">
        <v>80</v>
      </c>
      <c r="D23" s="8" t="n">
        <v>64.95</v>
      </c>
      <c r="E23" s="8" t="n">
        <v>64.91</v>
      </c>
      <c r="F23" s="8" t="n">
        <v>109.4732329993</v>
      </c>
      <c r="G23" s="8" t="n">
        <v>115.101621383198</v>
      </c>
      <c r="H23" s="9" t="n">
        <f aca="false">IF(D23="","",20*LOG10(4*PI()*D23*154000000000/299792458))</f>
        <v>112.449780746794</v>
      </c>
      <c r="I23" s="9" t="n">
        <f aca="false">IF(E23="","",20*LOG10(4*PI()*E23*300000000000/299792458))</f>
        <v>118.236440498899</v>
      </c>
      <c r="J23" s="9" t="n">
        <f aca="false">IF(OR(D23="",F23=""),"",F23-H23)</f>
        <v>-2.97654774749338</v>
      </c>
      <c r="K23" s="9" t="n">
        <f aca="false">IF(OR(E23="",G23=""),"",G23-I23)</f>
        <v>-3.13481911570129</v>
      </c>
      <c r="L23" s="10"/>
      <c r="M23" s="10"/>
      <c r="N23" s="11"/>
    </row>
    <row r="24" customFormat="false" ht="15" hidden="false" customHeight="false" outlineLevel="0" collapsed="false">
      <c r="A24" s="7" t="s">
        <v>99</v>
      </c>
      <c r="B24" s="7" t="s">
        <v>79</v>
      </c>
      <c r="C24" s="7" t="s">
        <v>80</v>
      </c>
      <c r="D24" s="8" t="n">
        <v>68.1</v>
      </c>
      <c r="E24" s="8" t="n">
        <v>69.86</v>
      </c>
      <c r="F24" s="8" t="n">
        <v>108.437124749087</v>
      </c>
      <c r="G24" s="8" t="n">
        <v>114.566472184561</v>
      </c>
      <c r="H24" s="9" t="n">
        <f aca="false">IF(D24="","",20*LOG10(4*PI()*D24*154000000000/299792458))</f>
        <v>112.861139876868</v>
      </c>
      <c r="I24" s="9" t="n">
        <f aca="false">IF(E24="","",20*LOG10(4*PI()*E24*300000000000/299792458))</f>
        <v>118.874779942309</v>
      </c>
      <c r="J24" s="9" t="n">
        <f aca="false">IF(OR(D24="",F24=""),"",F24-H24)</f>
        <v>-4.42401512778123</v>
      </c>
      <c r="K24" s="9" t="n">
        <f aca="false">IF(OR(E24="",G24=""),"",G24-I24)</f>
        <v>-4.3083077577484</v>
      </c>
      <c r="L24" s="10"/>
      <c r="M24" s="10"/>
      <c r="N24" s="11"/>
    </row>
    <row r="25" customFormat="false" ht="15" hidden="false" customHeight="false" outlineLevel="0" collapsed="false">
      <c r="A25" s="7" t="s">
        <v>100</v>
      </c>
      <c r="B25" s="7" t="s">
        <v>79</v>
      </c>
      <c r="C25" s="7" t="s">
        <v>80</v>
      </c>
      <c r="D25" s="8" t="n">
        <v>71.03</v>
      </c>
      <c r="E25" s="8" t="n">
        <v>71.03</v>
      </c>
      <c r="F25" s="8" t="n">
        <v>109.832512006221</v>
      </c>
      <c r="G25" s="8" t="n">
        <v>117.123729160238</v>
      </c>
      <c r="H25" s="9" t="n">
        <f aca="false">IF(D25="","",20*LOG10(4*PI()*D25*154000000000/299792458))</f>
        <v>113.227033932054</v>
      </c>
      <c r="I25" s="9" t="n">
        <f aca="false">IF(E25="","",20*LOG10(4*PI()*E25*300000000000/299792458))</f>
        <v>119.019044609718</v>
      </c>
      <c r="J25" s="9" t="n">
        <f aca="false">IF(OR(D25="",F25=""),"",F25-H25)</f>
        <v>-3.39452192583232</v>
      </c>
      <c r="K25" s="9" t="n">
        <f aca="false">IF(OR(E25="",G25=""),"",G25-I25)</f>
        <v>-1.89531544947992</v>
      </c>
      <c r="L25" s="10"/>
      <c r="M25" s="10"/>
      <c r="N25" s="11"/>
    </row>
    <row r="26" customFormat="false" ht="15" hidden="false" customHeight="false" outlineLevel="0" collapsed="false">
      <c r="A26" s="7" t="s">
        <v>101</v>
      </c>
      <c r="B26" s="7" t="s">
        <v>79</v>
      </c>
      <c r="C26" s="7" t="s">
        <v>80</v>
      </c>
      <c r="D26" s="8" t="n">
        <v>74.1</v>
      </c>
      <c r="E26" s="8" t="n">
        <v>74.1</v>
      </c>
      <c r="F26" s="8" t="n">
        <v>111.524197242999</v>
      </c>
      <c r="G26" s="8" t="n">
        <v>116.368560070329</v>
      </c>
      <c r="H26" s="9" t="n">
        <f aca="false">IF(D26="","",20*LOG10(4*PI()*D26*154000000000/299792458))</f>
        <v>113.594561798199</v>
      </c>
      <c r="I26" s="9" t="n">
        <f aca="false">IF(E26="","",20*LOG10(4*PI()*E26*300000000000/299792458))</f>
        <v>119.386572475863</v>
      </c>
      <c r="J26" s="9" t="n">
        <f aca="false">IF(OR(D26="",F26=""),"",F26-H26)</f>
        <v>-2.0703645551999</v>
      </c>
      <c r="K26" s="9" t="n">
        <f aca="false">IF(OR(E26="",G26=""),"",G26-I26)</f>
        <v>-3.0180124055339</v>
      </c>
      <c r="L26" s="10"/>
      <c r="M26" s="10"/>
      <c r="N26" s="11"/>
    </row>
    <row r="27" customFormat="false" ht="15" hidden="false" customHeight="false" outlineLevel="0" collapsed="false">
      <c r="A27" s="7" t="s">
        <v>102</v>
      </c>
      <c r="B27" s="7" t="s">
        <v>79</v>
      </c>
      <c r="C27" s="7" t="s">
        <v>80</v>
      </c>
      <c r="D27" s="8" t="n">
        <v>77.18</v>
      </c>
      <c r="E27" s="8" t="n">
        <v>77.14</v>
      </c>
      <c r="F27" s="8" t="n">
        <v>113.132470027061</v>
      </c>
      <c r="G27" s="8" t="n">
        <v>116.870943674871</v>
      </c>
      <c r="H27" s="9" t="n">
        <f aca="false">IF(D27="","",20*LOG10(4*PI()*D27*154000000000/299792458))</f>
        <v>113.94829312332</v>
      </c>
      <c r="I27" s="9" t="n">
        <f aca="false">IF(E27="","",20*LOG10(4*PI()*E27*300000000000/299792458))</f>
        <v>119.735801006877</v>
      </c>
      <c r="J27" s="9" t="n">
        <f aca="false">IF(OR(D27="",F27=""),"",F27-H27)</f>
        <v>-0.815823096259592</v>
      </c>
      <c r="K27" s="9" t="n">
        <f aca="false">IF(OR(E27="",G27=""),"",G27-I27)</f>
        <v>-2.86485733200639</v>
      </c>
      <c r="L27" s="10"/>
      <c r="M27" s="10"/>
      <c r="N27" s="11"/>
    </row>
    <row r="28" customFormat="false" ht="15" hidden="false" customHeight="false" outlineLevel="0" collapsed="false">
      <c r="A28" s="7" t="s">
        <v>103</v>
      </c>
      <c r="B28" s="7" t="s">
        <v>104</v>
      </c>
      <c r="C28" s="7" t="s">
        <v>105</v>
      </c>
      <c r="D28" s="8" t="n">
        <v>11</v>
      </c>
      <c r="E28" s="8" t="n">
        <v>11</v>
      </c>
      <c r="F28" s="8" t="n">
        <v>107.498543492998</v>
      </c>
      <c r="G28" s="8" t="n">
        <v>109.896238317082</v>
      </c>
      <c r="H28" s="9" t="n">
        <f aca="false">IF(D28="","",20*LOG10(4*PI()*D28*154000000000/299792458))</f>
        <v>97.0260513417772</v>
      </c>
      <c r="I28" s="9" t="n">
        <f aca="false">IF(E28="","",20*LOG10(4*PI()*E28*300000000000/299792458))</f>
        <v>102.818062019441</v>
      </c>
      <c r="J28" s="9" t="n">
        <f aca="false">IF(OR(D28="",F28=""),"",F28-H28)</f>
        <v>10.472492151221</v>
      </c>
      <c r="K28" s="9" t="n">
        <f aca="false">IF(OR(E28="",G28=""),"",G28-I28)</f>
        <v>7.07817629764037</v>
      </c>
      <c r="L28" s="10"/>
      <c r="M28" s="10"/>
      <c r="N28" s="11"/>
    </row>
    <row r="29" customFormat="false" ht="15" hidden="false" customHeight="false" outlineLevel="0" collapsed="false">
      <c r="A29" s="7" t="s">
        <v>106</v>
      </c>
      <c r="B29" s="7" t="s">
        <v>104</v>
      </c>
      <c r="C29" s="7" t="s">
        <v>105</v>
      </c>
      <c r="D29" s="8" t="n">
        <v>16</v>
      </c>
      <c r="E29" s="8" t="n">
        <v>16</v>
      </c>
      <c r="F29" s="8" t="n">
        <v>112.667753349907</v>
      </c>
      <c r="G29" s="8" t="n">
        <v>119.924994020438</v>
      </c>
      <c r="H29" s="9" t="n">
        <f aca="false">IF(D29="","",20*LOG10(4*PI()*D29*154000000000/299792458))</f>
        <v>100.280597291731</v>
      </c>
      <c r="I29" s="9" t="n">
        <f aca="false">IF(E29="","",20*LOG10(4*PI()*E29*300000000000/299792458))</f>
        <v>106.072607969395</v>
      </c>
      <c r="J29" s="9" t="n">
        <f aca="false">IF(OR(D29="",F29=""),"",F29-H29)</f>
        <v>12.3871560581754</v>
      </c>
      <c r="K29" s="9" t="n">
        <f aca="false">IF(OR(E29="",G29=""),"",G29-I29)</f>
        <v>13.8523860510424</v>
      </c>
      <c r="L29" s="10"/>
      <c r="M29" s="10"/>
      <c r="N29" s="11"/>
    </row>
    <row r="30" customFormat="false" ht="39.55" hidden="false" customHeight="false" outlineLevel="0" collapsed="false">
      <c r="A30" s="7" t="s">
        <v>107</v>
      </c>
      <c r="B30" s="7" t="s">
        <v>104</v>
      </c>
      <c r="C30" s="7" t="s">
        <v>105</v>
      </c>
      <c r="D30" s="8" t="n">
        <v>21</v>
      </c>
      <c r="E30" s="8" t="n">
        <v>21</v>
      </c>
      <c r="F30" s="8" t="n">
        <v>118.871807104874</v>
      </c>
      <c r="G30" s="12"/>
      <c r="H30" s="9" t="n">
        <f aca="false">IF(D30="","",20*LOG10(4*PI()*D30*154000000000/299792458))</f>
        <v>102.642583533291</v>
      </c>
      <c r="I30" s="9" t="n">
        <f aca="false">IF(E30="","",20*LOG10(4*PI()*E30*300000000000/299792458))</f>
        <v>108.434594210955</v>
      </c>
      <c r="J30" s="9" t="n">
        <f aca="false">IF(OR(D30="",F30=""),"",F30-H30)</f>
        <v>16.2292235715834</v>
      </c>
      <c r="K30" s="9" t="str">
        <f aca="false">IF(OR(E30="",G30=""),"",G30-I30)</f>
        <v/>
      </c>
      <c r="L30" s="10"/>
      <c r="M30" s="10"/>
      <c r="N30" s="11" t="s">
        <v>108</v>
      </c>
    </row>
    <row r="31" customFormat="false" ht="15" hidden="false" customHeight="false" outlineLevel="0" collapsed="false">
      <c r="A31" s="7" t="s">
        <v>109</v>
      </c>
      <c r="B31" s="7" t="s">
        <v>104</v>
      </c>
      <c r="C31" s="7" t="s">
        <v>105</v>
      </c>
      <c r="D31" s="8" t="n">
        <v>26</v>
      </c>
      <c r="E31" s="8" t="n">
        <v>26</v>
      </c>
      <c r="F31" s="8" t="n">
        <v>118.537612362671</v>
      </c>
      <c r="G31" s="8" t="n">
        <v>125.908964266898</v>
      </c>
      <c r="H31" s="9" t="n">
        <f aca="false">IF(D31="","",20*LOG10(4*PI()*D31*154000000000/299792458))</f>
        <v>104.497664598029</v>
      </c>
      <c r="I31" s="9" t="n">
        <f aca="false">IF(E31="","",20*LOG10(4*PI()*E31*300000000000/299792458))</f>
        <v>110.289675275693</v>
      </c>
      <c r="J31" s="9" t="n">
        <f aca="false">IF(OR(D31="",F31=""),"",F31-H31)</f>
        <v>14.039947764642</v>
      </c>
      <c r="K31" s="9" t="n">
        <f aca="false">IF(OR(E31="",G31=""),"",G31-I31)</f>
        <v>15.6192889912051</v>
      </c>
      <c r="L31" s="10"/>
      <c r="M31" s="10"/>
      <c r="N31" s="11"/>
    </row>
    <row r="32" customFormat="false" ht="15" hidden="false" customHeight="false" outlineLevel="0" collapsed="false">
      <c r="A32" s="7" t="s">
        <v>110</v>
      </c>
      <c r="B32" s="7" t="s">
        <v>104</v>
      </c>
      <c r="C32" s="7" t="s">
        <v>105</v>
      </c>
      <c r="D32" s="8" t="n">
        <v>31</v>
      </c>
      <c r="E32" s="8" t="n">
        <v>31</v>
      </c>
      <c r="F32" s="8" t="n">
        <v>121.777601449224</v>
      </c>
      <c r="G32" s="8" t="n">
        <v>125.334315112894</v>
      </c>
      <c r="H32" s="9" t="n">
        <f aca="false">IF(D32="","",20*LOG10(4*PI()*D32*154000000000/299792458))</f>
        <v>106.025431515298</v>
      </c>
      <c r="I32" s="9" t="n">
        <f aca="false">IF(E32="","",20*LOG10(4*PI()*E32*300000000000/299792458))</f>
        <v>111.817442192962</v>
      </c>
      <c r="J32" s="9" t="n">
        <f aca="false">IF(OR(D32="",F32=""),"",F32-H32)</f>
        <v>15.7521699339262</v>
      </c>
      <c r="K32" s="9" t="n">
        <f aca="false">IF(OR(E32="",G32=""),"",G32-I32)</f>
        <v>13.5168729199322</v>
      </c>
      <c r="L32" s="10"/>
      <c r="M32" s="10"/>
      <c r="N32" s="11"/>
    </row>
    <row r="33" customFormat="false" ht="15" hidden="false" customHeight="false" outlineLevel="0" collapsed="false">
      <c r="A33" s="7" t="s">
        <v>111</v>
      </c>
      <c r="B33" s="7" t="s">
        <v>104</v>
      </c>
      <c r="C33" s="7" t="s">
        <v>105</v>
      </c>
      <c r="D33" s="8" t="n">
        <v>36</v>
      </c>
      <c r="E33" s="8" t="n">
        <v>36</v>
      </c>
      <c r="F33" s="8" t="n">
        <v>112.567492819583</v>
      </c>
      <c r="G33" s="8" t="n">
        <v>123.92970180163</v>
      </c>
      <c r="H33" s="9" t="n">
        <f aca="false">IF(D33="","",20*LOG10(4*PI()*D33*154000000000/299792458))</f>
        <v>107.324247653958</v>
      </c>
      <c r="I33" s="9" t="n">
        <f aca="false">IF(E33="","",20*LOG10(4*PI()*E33*300000000000/299792458))</f>
        <v>113.116258331622</v>
      </c>
      <c r="J33" s="9" t="n">
        <f aca="false">IF(OR(D33="",F33=""),"",F33-H33)</f>
        <v>5.24324516562473</v>
      </c>
      <c r="K33" s="9" t="n">
        <f aca="false">IF(OR(E33="",G33=""),"",G33-I33)</f>
        <v>10.813443470008</v>
      </c>
      <c r="L33" s="10"/>
      <c r="M33" s="10"/>
      <c r="N33" s="11"/>
    </row>
    <row r="34" customFormat="false" ht="15" hidden="false" customHeight="false" outlineLevel="0" collapsed="false">
      <c r="A34" s="7" t="s">
        <v>112</v>
      </c>
      <c r="B34" s="7" t="s">
        <v>104</v>
      </c>
      <c r="C34" s="7" t="s">
        <v>105</v>
      </c>
      <c r="D34" s="8" t="n">
        <v>41</v>
      </c>
      <c r="E34" s="8" t="n">
        <v>41</v>
      </c>
      <c r="F34" s="8" t="n">
        <v>121.029025172964</v>
      </c>
      <c r="G34" s="8" t="n">
        <v>126.61486749722</v>
      </c>
      <c r="H34" s="9" t="n">
        <f aca="false">IF(D34="","",20*LOG10(4*PI()*D34*154000000000/299792458))</f>
        <v>108.453874773007</v>
      </c>
      <c r="I34" s="9" t="n">
        <f aca="false">IF(E34="","",20*LOG10(4*PI()*E34*300000000000/299792458))</f>
        <v>114.245885450671</v>
      </c>
      <c r="J34" s="9" t="n">
        <f aca="false">IF(OR(D34="",F34=""),"",F34-H34)</f>
        <v>12.5751503999568</v>
      </c>
      <c r="K34" s="9" t="n">
        <f aca="false">IF(OR(E34="",G34=""),"",G34-I34)</f>
        <v>12.3689820465483</v>
      </c>
      <c r="L34" s="10"/>
      <c r="M34" s="10"/>
      <c r="N3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11" min="6" style="0" width="11"/>
    <col collapsed="false" customWidth="true" hidden="false" outlineLevel="0" max="13" min="12" style="0" width="12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5" t="s">
        <v>114</v>
      </c>
    </row>
    <row r="4" customFormat="false" ht="45" hidden="false" customHeight="true" outlineLevel="0" collapsed="false">
      <c r="A4" s="6" t="s">
        <v>65</v>
      </c>
      <c r="B4" s="6" t="s">
        <v>66</v>
      </c>
      <c r="C4" s="6" t="s">
        <v>8</v>
      </c>
      <c r="D4" s="6" t="s">
        <v>67</v>
      </c>
      <c r="E4" s="6" t="s">
        <v>68</v>
      </c>
      <c r="F4" s="6" t="s">
        <v>115</v>
      </c>
      <c r="G4" s="6" t="s">
        <v>116</v>
      </c>
      <c r="H4" s="6" t="s">
        <v>117</v>
      </c>
      <c r="I4" s="6" t="s">
        <v>118</v>
      </c>
      <c r="J4" s="6" t="s">
        <v>119</v>
      </c>
      <c r="K4" s="6" t="s">
        <v>120</v>
      </c>
      <c r="L4" s="6" t="s">
        <v>121</v>
      </c>
      <c r="M4" s="6" t="s">
        <v>122</v>
      </c>
      <c r="N4" s="6" t="s">
        <v>77</v>
      </c>
    </row>
    <row r="5" customFormat="false" ht="15" hidden="false" customHeight="false" outlineLevel="0" collapsed="false">
      <c r="A5" s="7" t="s">
        <v>78</v>
      </c>
      <c r="B5" s="7" t="s">
        <v>79</v>
      </c>
      <c r="C5" s="7" t="s">
        <v>80</v>
      </c>
      <c r="D5" s="13" t="n">
        <f aca="false">IF(PerPoint_PL!D5="","",PerPoint_PL!D5)</f>
        <v>11.33</v>
      </c>
      <c r="E5" s="13" t="n">
        <f aca="false">IF(PerPoint_PL!E5="","",PerPoint_PL!E5)</f>
        <v>11.29</v>
      </c>
      <c r="F5" s="8" t="n">
        <v>26.1950944725535</v>
      </c>
      <c r="G5" s="8" t="n">
        <v>11.9689607494281</v>
      </c>
      <c r="H5" s="8" t="n">
        <v>38.1671668835577</v>
      </c>
      <c r="I5" s="8" t="n">
        <v>32.5492953221847</v>
      </c>
      <c r="J5" s="8" t="n">
        <v>28.1419061933118</v>
      </c>
      <c r="K5" s="8" t="n">
        <v>18.6801499278071</v>
      </c>
      <c r="L5" s="10"/>
      <c r="M5" s="10"/>
      <c r="N5" s="11"/>
    </row>
    <row r="6" customFormat="false" ht="15" hidden="false" customHeight="false" outlineLevel="0" collapsed="false">
      <c r="A6" s="7" t="s">
        <v>81</v>
      </c>
      <c r="B6" s="7" t="s">
        <v>79</v>
      </c>
      <c r="C6" s="7" t="s">
        <v>80</v>
      </c>
      <c r="D6" s="13" t="n">
        <f aca="false">IF(PerPoint_PL!D6="","",PerPoint_PL!D6)</f>
        <v>14.33</v>
      </c>
      <c r="E6" s="13" t="n">
        <f aca="false">IF(PerPoint_PL!E6="","",PerPoint_PL!E6)</f>
        <v>14.33</v>
      </c>
      <c r="F6" s="8" t="n">
        <v>9.77906310194484</v>
      </c>
      <c r="G6" s="8" t="n">
        <v>3.76491772921756</v>
      </c>
      <c r="H6" s="8" t="n">
        <v>27.7271083278059</v>
      </c>
      <c r="I6" s="8" t="n">
        <v>13.5832293658709</v>
      </c>
      <c r="J6" s="8" t="n">
        <v>14.2629980035732</v>
      </c>
      <c r="K6" s="8" t="n">
        <v>10.2088922450982</v>
      </c>
      <c r="L6" s="10"/>
      <c r="M6" s="10"/>
      <c r="N6" s="11"/>
    </row>
    <row r="7" customFormat="false" ht="15" hidden="false" customHeight="false" outlineLevel="0" collapsed="false">
      <c r="A7" s="7" t="s">
        <v>82</v>
      </c>
      <c r="B7" s="7" t="s">
        <v>79</v>
      </c>
      <c r="C7" s="7" t="s">
        <v>80</v>
      </c>
      <c r="D7" s="13" t="n">
        <f aca="false">IF(PerPoint_PL!D7="","",PerPoint_PL!D7)</f>
        <v>17.25</v>
      </c>
      <c r="E7" s="13" t="n">
        <f aca="false">IF(PerPoint_PL!E7="","",PerPoint_PL!E7)</f>
        <v>17.21</v>
      </c>
      <c r="F7" s="8" t="n">
        <v>6.08888936429385</v>
      </c>
      <c r="G7" s="8" t="n">
        <v>8.30329211501304</v>
      </c>
      <c r="H7" s="8" t="n">
        <v>15.5739575457316</v>
      </c>
      <c r="I7" s="8" t="n">
        <v>20.1380199802204</v>
      </c>
      <c r="J7" s="8" t="n">
        <v>12.105013829461</v>
      </c>
      <c r="K7" s="8" t="n">
        <v>14.366405813791</v>
      </c>
      <c r="L7" s="10"/>
      <c r="M7" s="10"/>
      <c r="N7" s="11"/>
    </row>
    <row r="8" customFormat="false" ht="15" hidden="false" customHeight="false" outlineLevel="0" collapsed="false">
      <c r="A8" s="7" t="s">
        <v>83</v>
      </c>
      <c r="B8" s="7" t="s">
        <v>79</v>
      </c>
      <c r="C8" s="7" t="s">
        <v>80</v>
      </c>
      <c r="D8" s="13" t="n">
        <f aca="false">IF(PerPoint_PL!D8="","",PerPoint_PL!D8)</f>
        <v>20.18</v>
      </c>
      <c r="E8" s="13" t="n">
        <f aca="false">IF(PerPoint_PL!E8="","",PerPoint_PL!E8)</f>
        <v>20.14</v>
      </c>
      <c r="F8" s="8" t="n">
        <v>4.8746955255076</v>
      </c>
      <c r="G8" s="8" t="n">
        <v>4.48509402771025</v>
      </c>
      <c r="H8" s="8" t="n">
        <v>14.4029615013218</v>
      </c>
      <c r="I8" s="8" t="n">
        <v>13.4162638318723</v>
      </c>
      <c r="J8" s="8" t="n">
        <v>7.02952086425003</v>
      </c>
      <c r="K8" s="8" t="n">
        <v>7.05699927451448</v>
      </c>
      <c r="L8" s="10"/>
      <c r="M8" s="10"/>
      <c r="N8" s="11"/>
    </row>
    <row r="9" customFormat="false" ht="15" hidden="false" customHeight="false" outlineLevel="0" collapsed="false">
      <c r="A9" s="7" t="s">
        <v>84</v>
      </c>
      <c r="B9" s="7" t="s">
        <v>79</v>
      </c>
      <c r="C9" s="7" t="s">
        <v>80</v>
      </c>
      <c r="D9" s="13" t="n">
        <f aca="false">IF(PerPoint_PL!D9="","",PerPoint_PL!D9)</f>
        <v>23.25</v>
      </c>
      <c r="E9" s="13" t="n">
        <f aca="false">IF(PerPoint_PL!E9="","",PerPoint_PL!E9)</f>
        <v>23.21</v>
      </c>
      <c r="F9" s="8" t="n">
        <v>3.62334222995858</v>
      </c>
      <c r="G9" s="8" t="n">
        <v>4.63781381011132</v>
      </c>
      <c r="H9" s="8" t="n">
        <v>11.5847633513559</v>
      </c>
      <c r="I9" s="8" t="n">
        <v>13.5286882702637</v>
      </c>
      <c r="J9" s="8" t="n">
        <v>6.62075126745884</v>
      </c>
      <c r="K9" s="8" t="n">
        <v>6.92176702770276</v>
      </c>
      <c r="L9" s="10"/>
      <c r="M9" s="10"/>
      <c r="N9" s="11"/>
    </row>
    <row r="10" customFormat="false" ht="15" hidden="false" customHeight="false" outlineLevel="0" collapsed="false">
      <c r="A10" s="7" t="s">
        <v>85</v>
      </c>
      <c r="B10" s="7" t="s">
        <v>79</v>
      </c>
      <c r="C10" s="7" t="s">
        <v>80</v>
      </c>
      <c r="D10" s="13" t="n">
        <f aca="false">IF(PerPoint_PL!D10="","",PerPoint_PL!D10)</f>
        <v>26.25</v>
      </c>
      <c r="E10" s="13" t="n">
        <f aca="false">IF(PerPoint_PL!E10="","",PerPoint_PL!E10)</f>
        <v>26.21</v>
      </c>
      <c r="F10" s="8" t="n">
        <v>7.53431072177595</v>
      </c>
      <c r="G10" s="8" t="n">
        <v>9.37548206041129</v>
      </c>
      <c r="H10" s="8" t="n">
        <v>18.06086179921</v>
      </c>
      <c r="I10" s="8" t="n">
        <v>23.6543696192489</v>
      </c>
      <c r="J10" s="8" t="n">
        <v>10.7754178011572</v>
      </c>
      <c r="K10" s="8" t="n">
        <v>13.6779050901257</v>
      </c>
      <c r="L10" s="10"/>
      <c r="M10" s="10"/>
      <c r="N10" s="11"/>
    </row>
    <row r="11" customFormat="false" ht="15" hidden="false" customHeight="false" outlineLevel="0" collapsed="false">
      <c r="A11" s="7" t="s">
        <v>86</v>
      </c>
      <c r="B11" s="7" t="s">
        <v>79</v>
      </c>
      <c r="C11" s="7" t="s">
        <v>80</v>
      </c>
      <c r="D11" s="13" t="n">
        <f aca="false">IF(PerPoint_PL!D11="","",PerPoint_PL!D11)</f>
        <v>29.18</v>
      </c>
      <c r="E11" s="13" t="n">
        <f aca="false">IF(PerPoint_PL!E11="","",PerPoint_PL!E11)</f>
        <v>29.18</v>
      </c>
      <c r="F11" s="8" t="n">
        <v>10.289138760984</v>
      </c>
      <c r="G11" s="8" t="n">
        <v>11.0998628383285</v>
      </c>
      <c r="H11" s="8" t="n">
        <v>17.9072168350889</v>
      </c>
      <c r="I11" s="8" t="n">
        <v>17.9651824388075</v>
      </c>
      <c r="J11" s="8" t="n">
        <v>17.4417292606393</v>
      </c>
      <c r="K11" s="8" t="n">
        <v>18.4907594072886</v>
      </c>
      <c r="L11" s="10"/>
      <c r="M11" s="10"/>
      <c r="N11" s="11"/>
    </row>
    <row r="12" customFormat="false" ht="15" hidden="false" customHeight="false" outlineLevel="0" collapsed="false">
      <c r="A12" s="7" t="s">
        <v>87</v>
      </c>
      <c r="B12" s="7" t="s">
        <v>79</v>
      </c>
      <c r="C12" s="7" t="s">
        <v>80</v>
      </c>
      <c r="D12" s="13" t="n">
        <f aca="false">IF(PerPoint_PL!D12="","",PerPoint_PL!D12)</f>
        <v>32.1</v>
      </c>
      <c r="E12" s="13" t="n">
        <f aca="false">IF(PerPoint_PL!E12="","",PerPoint_PL!E12)</f>
        <v>32.1</v>
      </c>
      <c r="F12" s="8" t="n">
        <v>14.3371942775307</v>
      </c>
      <c r="G12" s="8" t="n">
        <v>11.8660132644978</v>
      </c>
      <c r="H12" s="8" t="n">
        <v>21.3345358143685</v>
      </c>
      <c r="I12" s="8" t="n">
        <v>21.457195281202</v>
      </c>
      <c r="J12" s="8" t="n">
        <v>17.3256748864399</v>
      </c>
      <c r="K12" s="8" t="n">
        <v>17.8463601704921</v>
      </c>
      <c r="L12" s="10"/>
      <c r="M12" s="10"/>
      <c r="N12" s="11"/>
    </row>
    <row r="13" customFormat="false" ht="15" hidden="false" customHeight="false" outlineLevel="0" collapsed="false">
      <c r="A13" s="7" t="s">
        <v>88</v>
      </c>
      <c r="B13" s="7" t="s">
        <v>79</v>
      </c>
      <c r="C13" s="7" t="s">
        <v>80</v>
      </c>
      <c r="D13" s="13" t="n">
        <f aca="false">IF(PerPoint_PL!D13="","",PerPoint_PL!D13)</f>
        <v>35.18</v>
      </c>
      <c r="E13" s="13" t="n">
        <f aca="false">IF(PerPoint_PL!E13="","",PerPoint_PL!E13)</f>
        <v>35.18</v>
      </c>
      <c r="F13" s="8" t="n">
        <v>10.6080541986824</v>
      </c>
      <c r="G13" s="8" t="n">
        <v>0.507477861212991</v>
      </c>
      <c r="H13" s="8" t="n">
        <v>16.5296120655412</v>
      </c>
      <c r="I13" s="8" t="n">
        <v>7.97878751063865</v>
      </c>
      <c r="J13" s="8" t="n">
        <v>7.15907075395199</v>
      </c>
      <c r="K13" s="8" t="n">
        <v>5.39369098637059</v>
      </c>
      <c r="L13" s="10"/>
      <c r="M13" s="10"/>
      <c r="N13" s="11"/>
    </row>
    <row r="14" customFormat="false" ht="15" hidden="false" customHeight="false" outlineLevel="0" collapsed="false">
      <c r="A14" s="7" t="s">
        <v>89</v>
      </c>
      <c r="B14" s="7" t="s">
        <v>79</v>
      </c>
      <c r="C14" s="7" t="s">
        <v>80</v>
      </c>
      <c r="D14" s="13" t="n">
        <f aca="false">IF(PerPoint_PL!D14="","",PerPoint_PL!D14)</f>
        <v>38.25</v>
      </c>
      <c r="E14" s="13" t="n">
        <f aca="false">IF(PerPoint_PL!E14="","",PerPoint_PL!E14)</f>
        <v>38.25</v>
      </c>
      <c r="F14" s="8" t="n">
        <v>5.43144905325801</v>
      </c>
      <c r="G14" s="8" t="n">
        <v>10.3264808803435</v>
      </c>
      <c r="H14" s="8" t="n">
        <v>17.7743400872781</v>
      </c>
      <c r="I14" s="8" t="n">
        <v>23.4946192429317</v>
      </c>
      <c r="J14" s="8" t="n">
        <v>6.82997236552287</v>
      </c>
      <c r="K14" s="8" t="n">
        <v>8.31509822407992</v>
      </c>
      <c r="L14" s="10"/>
      <c r="M14" s="10"/>
      <c r="N14" s="11"/>
    </row>
    <row r="15" customFormat="false" ht="15" hidden="false" customHeight="false" outlineLevel="0" collapsed="false">
      <c r="A15" s="7" t="s">
        <v>90</v>
      </c>
      <c r="B15" s="7" t="s">
        <v>79</v>
      </c>
      <c r="C15" s="7" t="s">
        <v>80</v>
      </c>
      <c r="D15" s="13" t="n">
        <f aca="false">IF(PerPoint_PL!D15="","",PerPoint_PL!D15)</f>
        <v>41.25</v>
      </c>
      <c r="E15" s="13" t="n">
        <f aca="false">IF(PerPoint_PL!E15="","",PerPoint_PL!E15)</f>
        <v>41.21</v>
      </c>
      <c r="F15" s="8" t="n">
        <v>10.5705681172871</v>
      </c>
      <c r="G15" s="8" t="n">
        <v>9.69367309937147</v>
      </c>
      <c r="H15" s="8" t="n">
        <v>15.6282083235554</v>
      </c>
      <c r="I15" s="8" t="n">
        <v>12.4527357050206</v>
      </c>
      <c r="J15" s="8" t="n">
        <v>12.6442691151813</v>
      </c>
      <c r="K15" s="8" t="n">
        <v>12.2285095318275</v>
      </c>
      <c r="L15" s="10"/>
      <c r="M15" s="10"/>
      <c r="N15" s="11"/>
    </row>
    <row r="16" customFormat="false" ht="15" hidden="false" customHeight="false" outlineLevel="0" collapsed="false">
      <c r="A16" s="7" t="s">
        <v>91</v>
      </c>
      <c r="B16" s="7" t="s">
        <v>79</v>
      </c>
      <c r="C16" s="7" t="s">
        <v>80</v>
      </c>
      <c r="D16" s="13" t="n">
        <f aca="false">IF(PerPoint_PL!D16="","",PerPoint_PL!D16)</f>
        <v>42.75</v>
      </c>
      <c r="E16" s="13" t="n">
        <f aca="false">IF(PerPoint_PL!E16="","",PerPoint_PL!E16)</f>
        <v>42.71</v>
      </c>
      <c r="F16" s="8" t="n">
        <v>9.8451705644033</v>
      </c>
      <c r="G16" s="8" t="n">
        <v>11.4828744503908</v>
      </c>
      <c r="H16" s="8" t="n">
        <v>11.0388272687432</v>
      </c>
      <c r="I16" s="8" t="n">
        <v>19.7479059427769</v>
      </c>
      <c r="J16" s="8" t="n">
        <v>14.088130015604</v>
      </c>
      <c r="K16" s="8" t="n">
        <v>16.6865575777836</v>
      </c>
      <c r="L16" s="10"/>
      <c r="M16" s="10"/>
      <c r="N16" s="11"/>
    </row>
    <row r="17" customFormat="false" ht="15" hidden="false" customHeight="false" outlineLevel="0" collapsed="false">
      <c r="A17" s="7" t="s">
        <v>92</v>
      </c>
      <c r="B17" s="7" t="s">
        <v>79</v>
      </c>
      <c r="C17" s="7" t="s">
        <v>80</v>
      </c>
      <c r="D17" s="13" t="n">
        <f aca="false">IF(PerPoint_PL!D17="","",PerPoint_PL!D17)</f>
        <v>45.83</v>
      </c>
      <c r="E17" s="13" t="n">
        <f aca="false">IF(PerPoint_PL!E17="","",PerPoint_PL!E17)</f>
        <v>45.79</v>
      </c>
      <c r="F17" s="8" t="n">
        <v>9.84697928091875</v>
      </c>
      <c r="G17" s="8" t="n">
        <v>9.31902106679782</v>
      </c>
      <c r="H17" s="8" t="n">
        <v>26.8516269788502</v>
      </c>
      <c r="I17" s="8" t="n">
        <v>23.645331034349</v>
      </c>
      <c r="J17" s="8" t="n">
        <v>13.4374244259101</v>
      </c>
      <c r="K17" s="8" t="n">
        <v>12.3837882994426</v>
      </c>
      <c r="L17" s="10"/>
      <c r="M17" s="10"/>
      <c r="N17" s="11"/>
    </row>
    <row r="18" customFormat="false" ht="15" hidden="false" customHeight="false" outlineLevel="0" collapsed="false">
      <c r="A18" s="7" t="s">
        <v>93</v>
      </c>
      <c r="B18" s="7" t="s">
        <v>79</v>
      </c>
      <c r="C18" s="7" t="s">
        <v>80</v>
      </c>
      <c r="D18" s="13" t="n">
        <f aca="false">IF(PerPoint_PL!D18="","",PerPoint_PL!D18)</f>
        <v>49.95</v>
      </c>
      <c r="E18" s="13" t="n">
        <f aca="false">IF(PerPoint_PL!E18="","",PerPoint_PL!E18)</f>
        <v>49.95</v>
      </c>
      <c r="F18" s="8" t="n">
        <v>1.7132329428742</v>
      </c>
      <c r="G18" s="8" t="n">
        <v>7.0739503489189</v>
      </c>
      <c r="H18" s="8" t="n">
        <v>6.46252771632768</v>
      </c>
      <c r="I18" s="8" t="n">
        <v>22.6636781335885</v>
      </c>
      <c r="J18" s="8" t="n">
        <v>4.27383296092279</v>
      </c>
      <c r="K18" s="8" t="n">
        <v>6.30482624424856</v>
      </c>
      <c r="L18" s="10"/>
      <c r="M18" s="10"/>
      <c r="N18" s="11"/>
    </row>
    <row r="19" customFormat="false" ht="15" hidden="false" customHeight="false" outlineLevel="0" collapsed="false">
      <c r="A19" s="7" t="s">
        <v>94</v>
      </c>
      <c r="B19" s="7" t="s">
        <v>79</v>
      </c>
      <c r="C19" s="7" t="s">
        <v>80</v>
      </c>
      <c r="D19" s="13" t="n">
        <f aca="false">IF(PerPoint_PL!D19="","",PerPoint_PL!D19)</f>
        <v>53.18</v>
      </c>
      <c r="E19" s="13" t="n">
        <f aca="false">IF(PerPoint_PL!E19="","",PerPoint_PL!E19)</f>
        <v>53.1</v>
      </c>
      <c r="F19" s="8" t="n">
        <v>7.37076507754293</v>
      </c>
      <c r="G19" s="8" t="n">
        <v>1.91450493984037</v>
      </c>
      <c r="H19" s="8" t="n">
        <v>24.333789795226</v>
      </c>
      <c r="I19" s="8" t="n">
        <v>7.16551591271402</v>
      </c>
      <c r="J19" s="8" t="n">
        <v>6.14840088577995</v>
      </c>
      <c r="K19" s="8" t="n">
        <v>3.97337686440376</v>
      </c>
      <c r="L19" s="10"/>
      <c r="M19" s="10"/>
      <c r="N19" s="11"/>
    </row>
    <row r="20" customFormat="false" ht="15" hidden="false" customHeight="false" outlineLevel="0" collapsed="false">
      <c r="A20" s="7" t="s">
        <v>95</v>
      </c>
      <c r="B20" s="7" t="s">
        <v>79</v>
      </c>
      <c r="C20" s="7" t="s">
        <v>80</v>
      </c>
      <c r="D20" s="13" t="n">
        <f aca="false">IF(PerPoint_PL!D20="","",PerPoint_PL!D20)</f>
        <v>56.03</v>
      </c>
      <c r="E20" s="13" t="n">
        <f aca="false">IF(PerPoint_PL!E20="","",PerPoint_PL!E20)</f>
        <v>55.95</v>
      </c>
      <c r="F20" s="8" t="n">
        <v>7.46927704390311</v>
      </c>
      <c r="G20" s="8" t="n">
        <v>6.60487304436116</v>
      </c>
      <c r="H20" s="8" t="n">
        <v>13.227187171492</v>
      </c>
      <c r="I20" s="8" t="n">
        <v>15.2005994909945</v>
      </c>
      <c r="J20" s="8" t="n">
        <v>8.7357427547817</v>
      </c>
      <c r="K20" s="8" t="n">
        <v>6.60003660954893</v>
      </c>
      <c r="L20" s="10"/>
      <c r="M20" s="10"/>
      <c r="N20" s="11"/>
    </row>
    <row r="21" customFormat="false" ht="15" hidden="false" customHeight="false" outlineLevel="0" collapsed="false">
      <c r="A21" s="7" t="s">
        <v>96</v>
      </c>
      <c r="B21" s="7" t="s">
        <v>79</v>
      </c>
      <c r="C21" s="7" t="s">
        <v>80</v>
      </c>
      <c r="D21" s="13" t="n">
        <f aca="false">IF(PerPoint_PL!D21="","",PerPoint_PL!D21)</f>
        <v>58.88</v>
      </c>
      <c r="E21" s="13" t="n">
        <f aca="false">IF(PerPoint_PL!E21="","",PerPoint_PL!E21)</f>
        <v>58.84</v>
      </c>
      <c r="F21" s="8" t="n">
        <v>7.22300774278727</v>
      </c>
      <c r="G21" s="8" t="n">
        <v>5.62625153156056</v>
      </c>
      <c r="H21" s="8" t="n">
        <v>15.5678940081331</v>
      </c>
      <c r="I21" s="8" t="n">
        <v>15.3635258264558</v>
      </c>
      <c r="J21" s="8" t="n">
        <v>9.63966729605834</v>
      </c>
      <c r="K21" s="8" t="n">
        <v>6.60161355671037</v>
      </c>
      <c r="L21" s="10"/>
      <c r="M21" s="10"/>
      <c r="N21" s="11"/>
    </row>
    <row r="22" customFormat="false" ht="15" hidden="false" customHeight="false" outlineLevel="0" collapsed="false">
      <c r="A22" s="7" t="s">
        <v>97</v>
      </c>
      <c r="B22" s="7" t="s">
        <v>79</v>
      </c>
      <c r="C22" s="7" t="s">
        <v>80</v>
      </c>
      <c r="D22" s="13" t="n">
        <f aca="false">IF(PerPoint_PL!D22="","",PerPoint_PL!D22)</f>
        <v>62.4</v>
      </c>
      <c r="E22" s="13" t="n">
        <f aca="false">IF(PerPoint_PL!E22="","",PerPoint_PL!E22)</f>
        <v>62.36</v>
      </c>
      <c r="F22" s="8" t="n">
        <v>9.35420657518534</v>
      </c>
      <c r="G22" s="8" t="n">
        <v>4.23897672835409</v>
      </c>
      <c r="H22" s="8" t="n">
        <v>21.8363590526977</v>
      </c>
      <c r="I22" s="8" t="n">
        <v>6.9127713364293</v>
      </c>
      <c r="J22" s="8" t="n">
        <v>13.3590971210442</v>
      </c>
      <c r="K22" s="8" t="n">
        <v>12.8382068097399</v>
      </c>
      <c r="L22" s="10"/>
      <c r="M22" s="10"/>
      <c r="N22" s="11"/>
    </row>
    <row r="23" customFormat="false" ht="15" hidden="false" customHeight="false" outlineLevel="0" collapsed="false">
      <c r="A23" s="7" t="s">
        <v>98</v>
      </c>
      <c r="B23" s="7" t="s">
        <v>79</v>
      </c>
      <c r="C23" s="7" t="s">
        <v>80</v>
      </c>
      <c r="D23" s="13" t="n">
        <f aca="false">IF(PerPoint_PL!D23="","",PerPoint_PL!D23)</f>
        <v>64.95</v>
      </c>
      <c r="E23" s="13" t="n">
        <f aca="false">IF(PerPoint_PL!E23="","",PerPoint_PL!E23)</f>
        <v>64.91</v>
      </c>
      <c r="F23" s="8" t="n">
        <v>8.50482216965159</v>
      </c>
      <c r="G23" s="8" t="n">
        <v>5.42475403713369</v>
      </c>
      <c r="H23" s="8" t="n">
        <v>20.3963182151722</v>
      </c>
      <c r="I23" s="8" t="n">
        <v>14.0661642062836</v>
      </c>
      <c r="J23" s="8" t="n">
        <v>10.5198522316245</v>
      </c>
      <c r="K23" s="8" t="n">
        <v>8.79433387605253</v>
      </c>
      <c r="L23" s="10"/>
      <c r="M23" s="10"/>
      <c r="N23" s="11"/>
    </row>
    <row r="24" customFormat="false" ht="15" hidden="false" customHeight="false" outlineLevel="0" collapsed="false">
      <c r="A24" s="7" t="s">
        <v>99</v>
      </c>
      <c r="B24" s="7" t="s">
        <v>79</v>
      </c>
      <c r="C24" s="7" t="s">
        <v>80</v>
      </c>
      <c r="D24" s="13" t="n">
        <f aca="false">IF(PerPoint_PL!D24="","",PerPoint_PL!D24)</f>
        <v>68.1</v>
      </c>
      <c r="E24" s="13" t="n">
        <f aca="false">IF(PerPoint_PL!E24="","",PerPoint_PL!E24)</f>
        <v>69.86</v>
      </c>
      <c r="F24" s="8" t="n">
        <v>2.9705966196042</v>
      </c>
      <c r="G24" s="8" t="n">
        <v>2.97680846777677</v>
      </c>
      <c r="H24" s="8" t="n">
        <v>6.04894840259884</v>
      </c>
      <c r="I24" s="8" t="n">
        <v>6.14464830500429</v>
      </c>
      <c r="J24" s="8" t="n">
        <v>11.3258023902431</v>
      </c>
      <c r="K24" s="8" t="n">
        <v>11.5448146349438</v>
      </c>
      <c r="L24" s="10"/>
      <c r="M24" s="10"/>
      <c r="N24" s="11"/>
    </row>
    <row r="25" customFormat="false" ht="15" hidden="false" customHeight="false" outlineLevel="0" collapsed="false">
      <c r="A25" s="7" t="s">
        <v>100</v>
      </c>
      <c r="B25" s="7" t="s">
        <v>79</v>
      </c>
      <c r="C25" s="7" t="s">
        <v>80</v>
      </c>
      <c r="D25" s="13" t="n">
        <f aca="false">IF(PerPoint_PL!D25="","",PerPoint_PL!D25)</f>
        <v>71.03</v>
      </c>
      <c r="E25" s="13" t="n">
        <f aca="false">IF(PerPoint_PL!E25="","",PerPoint_PL!E25)</f>
        <v>71.03</v>
      </c>
      <c r="F25" s="8" t="n">
        <v>4.83291107966851</v>
      </c>
      <c r="G25" s="8" t="n">
        <v>0.917180156998366</v>
      </c>
      <c r="H25" s="8" t="n">
        <v>14.9197808331297</v>
      </c>
      <c r="I25" s="8" t="n">
        <v>3.51564962047605</v>
      </c>
      <c r="J25" s="8" t="n">
        <v>9.93634655805321</v>
      </c>
      <c r="K25" s="8" t="n">
        <v>5.19896257340686</v>
      </c>
      <c r="L25" s="10"/>
      <c r="M25" s="10"/>
      <c r="N25" s="11"/>
    </row>
    <row r="26" customFormat="false" ht="15" hidden="false" customHeight="false" outlineLevel="0" collapsed="false">
      <c r="A26" s="7" t="s">
        <v>101</v>
      </c>
      <c r="B26" s="7" t="s">
        <v>79</v>
      </c>
      <c r="C26" s="7" t="s">
        <v>80</v>
      </c>
      <c r="D26" s="13" t="n">
        <f aca="false">IF(PerPoint_PL!D26="","",PerPoint_PL!D26)</f>
        <v>74.1</v>
      </c>
      <c r="E26" s="13" t="n">
        <f aca="false">IF(PerPoint_PL!E26="","",PerPoint_PL!E26)</f>
        <v>74.1</v>
      </c>
      <c r="F26" s="8" t="n">
        <v>1.47455764390648</v>
      </c>
      <c r="G26" s="8" t="n">
        <v>1.745117841468</v>
      </c>
      <c r="H26" s="8" t="n">
        <v>3.67695041579299</v>
      </c>
      <c r="I26" s="8" t="n">
        <v>4.5062269915037</v>
      </c>
      <c r="J26" s="8" t="n">
        <v>7.46290866137512</v>
      </c>
      <c r="K26" s="8" t="n">
        <v>7.77985950721897</v>
      </c>
      <c r="L26" s="10"/>
      <c r="M26" s="10"/>
      <c r="N26" s="11"/>
    </row>
    <row r="27" customFormat="false" ht="26.85" hidden="false" customHeight="false" outlineLevel="0" collapsed="false">
      <c r="A27" s="7" t="s">
        <v>102</v>
      </c>
      <c r="B27" s="7" t="s">
        <v>79</v>
      </c>
      <c r="C27" s="7" t="s">
        <v>80</v>
      </c>
      <c r="D27" s="13" t="n">
        <f aca="false">IF(PerPoint_PL!D27="","",PerPoint_PL!D27)</f>
        <v>77.18</v>
      </c>
      <c r="E27" s="13" t="n">
        <f aca="false">IF(PerPoint_PL!E27="","",PerPoint_PL!E27)</f>
        <v>77.14</v>
      </c>
      <c r="F27" s="8" t="n">
        <v>1.58318651335354</v>
      </c>
      <c r="G27" s="8" t="n">
        <v>1.13144636773408</v>
      </c>
      <c r="H27" s="12"/>
      <c r="I27" s="8" t="n">
        <v>3.6117644171693</v>
      </c>
      <c r="J27" s="8" t="n">
        <v>6.91798078891767</v>
      </c>
      <c r="K27" s="8" t="n">
        <v>8.11672442892336</v>
      </c>
      <c r="L27" s="10"/>
      <c r="M27" s="10"/>
      <c r="N27" s="11" t="s">
        <v>123</v>
      </c>
    </row>
    <row r="28" customFormat="false" ht="15" hidden="false" customHeight="false" outlineLevel="0" collapsed="false">
      <c r="A28" s="7" t="s">
        <v>103</v>
      </c>
      <c r="B28" s="7" t="s">
        <v>104</v>
      </c>
      <c r="C28" s="7" t="s">
        <v>105</v>
      </c>
      <c r="D28" s="13" t="n">
        <f aca="false">IF(PerPoint_PL!D28="","",PerPoint_PL!D28)</f>
        <v>11</v>
      </c>
      <c r="E28" s="13" t="n">
        <f aca="false">IF(PerPoint_PL!E28="","",PerPoint_PL!E28)</f>
        <v>11</v>
      </c>
      <c r="F28" s="8" t="n">
        <v>38.5497597276542</v>
      </c>
      <c r="G28" s="8" t="n">
        <v>34.4750053742119</v>
      </c>
      <c r="H28" s="8" t="n">
        <v>51.6835538142609</v>
      </c>
      <c r="I28" s="8" t="n">
        <v>82.967044584278</v>
      </c>
      <c r="J28" s="8" t="n">
        <v>40.1503989908853</v>
      </c>
      <c r="K28" s="8" t="n">
        <v>28.5608799774003</v>
      </c>
      <c r="L28" s="14"/>
      <c r="M28" s="14"/>
      <c r="N28" s="11"/>
    </row>
    <row r="29" customFormat="false" ht="15" hidden="false" customHeight="false" outlineLevel="0" collapsed="false">
      <c r="A29" s="7" t="s">
        <v>106</v>
      </c>
      <c r="B29" s="7" t="s">
        <v>104</v>
      </c>
      <c r="C29" s="7" t="s">
        <v>105</v>
      </c>
      <c r="D29" s="13" t="n">
        <f aca="false">IF(PerPoint_PL!D29="","",PerPoint_PL!D29)</f>
        <v>16</v>
      </c>
      <c r="E29" s="13" t="n">
        <f aca="false">IF(PerPoint_PL!E29="","",PerPoint_PL!E29)</f>
        <v>16</v>
      </c>
      <c r="F29" s="8" t="n">
        <v>12.2909225084209</v>
      </c>
      <c r="G29" s="8" t="n">
        <v>15.4829446769101</v>
      </c>
      <c r="H29" s="8" t="n">
        <v>33.070817784622</v>
      </c>
      <c r="I29" s="8" t="n">
        <v>51.5111395206689</v>
      </c>
      <c r="J29" s="8" t="n">
        <v>24.1214838518805</v>
      </c>
      <c r="K29" s="8" t="n">
        <v>65.9110620928546</v>
      </c>
      <c r="L29" s="14"/>
      <c r="M29" s="14"/>
      <c r="N29" s="11"/>
    </row>
    <row r="30" customFormat="false" ht="26.85" hidden="false" customHeight="false" outlineLevel="0" collapsed="false">
      <c r="A30" s="7" t="s">
        <v>107</v>
      </c>
      <c r="B30" s="7" t="s">
        <v>104</v>
      </c>
      <c r="C30" s="7" t="s">
        <v>105</v>
      </c>
      <c r="D30" s="13" t="n">
        <f aca="false">IF(PerPoint_PL!D30="","",PerPoint_PL!D30)</f>
        <v>21</v>
      </c>
      <c r="E30" s="13" t="n">
        <f aca="false">IF(PerPoint_PL!E30="","",PerPoint_PL!E30)</f>
        <v>21</v>
      </c>
      <c r="F30" s="8" t="n">
        <v>14.6883747348249</v>
      </c>
      <c r="G30" s="12"/>
      <c r="H30" s="8" t="n">
        <v>48.5952778016909</v>
      </c>
      <c r="I30" s="12"/>
      <c r="J30" s="8" t="n">
        <v>4.47740910110679</v>
      </c>
      <c r="K30" s="12"/>
      <c r="L30" s="14"/>
      <c r="M30" s="14"/>
      <c r="N30" s="11" t="s">
        <v>124</v>
      </c>
    </row>
    <row r="31" customFormat="false" ht="39.55" hidden="false" customHeight="false" outlineLevel="0" collapsed="false">
      <c r="A31" s="7" t="s">
        <v>109</v>
      </c>
      <c r="B31" s="7" t="s">
        <v>104</v>
      </c>
      <c r="C31" s="7" t="s">
        <v>105</v>
      </c>
      <c r="D31" s="13" t="n">
        <f aca="false">IF(PerPoint_PL!D31="","",PerPoint_PL!D31)</f>
        <v>26</v>
      </c>
      <c r="E31" s="13" t="n">
        <f aca="false">IF(PerPoint_PL!E31="","",PerPoint_PL!E31)</f>
        <v>26</v>
      </c>
      <c r="F31" s="12"/>
      <c r="G31" s="12"/>
      <c r="H31" s="12"/>
      <c r="I31" s="12"/>
      <c r="J31" s="8" t="n">
        <v>4.49229452721312</v>
      </c>
      <c r="K31" s="8" t="n">
        <v>4.17792875315084</v>
      </c>
      <c r="L31" s="14"/>
      <c r="M31" s="14"/>
      <c r="N31" s="11" t="s">
        <v>125</v>
      </c>
    </row>
    <row r="32" customFormat="false" ht="15" hidden="false" customHeight="false" outlineLevel="0" collapsed="false">
      <c r="A32" s="7" t="s">
        <v>110</v>
      </c>
      <c r="B32" s="7" t="s">
        <v>104</v>
      </c>
      <c r="C32" s="7" t="s">
        <v>105</v>
      </c>
      <c r="D32" s="13" t="n">
        <f aca="false">IF(PerPoint_PL!D32="","",PerPoint_PL!D32)</f>
        <v>31</v>
      </c>
      <c r="E32" s="13" t="n">
        <f aca="false">IF(PerPoint_PL!E32="","",PerPoint_PL!E32)</f>
        <v>31</v>
      </c>
      <c r="F32" s="8" t="n">
        <v>36.2032276590043</v>
      </c>
      <c r="G32" s="8" t="n">
        <v>29.3156077531102</v>
      </c>
      <c r="H32" s="8" t="n">
        <v>88.3459190209779</v>
      </c>
      <c r="I32" s="8" t="n">
        <v>51.2720195666768</v>
      </c>
      <c r="J32" s="8" t="n">
        <v>56.7853970305146</v>
      </c>
      <c r="K32" s="8" t="n">
        <v>34.0148220619711</v>
      </c>
      <c r="L32" s="14"/>
      <c r="M32" s="14"/>
      <c r="N32" s="11"/>
    </row>
    <row r="33" customFormat="false" ht="15" hidden="false" customHeight="false" outlineLevel="0" collapsed="false">
      <c r="A33" s="7" t="s">
        <v>111</v>
      </c>
      <c r="B33" s="7" t="s">
        <v>104</v>
      </c>
      <c r="C33" s="7" t="s">
        <v>105</v>
      </c>
      <c r="D33" s="13" t="n">
        <f aca="false">IF(PerPoint_PL!D33="","",PerPoint_PL!D33)</f>
        <v>36</v>
      </c>
      <c r="E33" s="13" t="n">
        <f aca="false">IF(PerPoint_PL!E33="","",PerPoint_PL!E33)</f>
        <v>36</v>
      </c>
      <c r="F33" s="8" t="n">
        <v>5.86004229720209</v>
      </c>
      <c r="G33" s="8" t="n">
        <v>10.3972068834228</v>
      </c>
      <c r="H33" s="8" t="n">
        <v>23.4409326985055</v>
      </c>
      <c r="I33" s="8" t="n">
        <v>55.7081378029079</v>
      </c>
      <c r="J33" s="8" t="n">
        <v>3.78002778602647</v>
      </c>
      <c r="K33" s="8" t="n">
        <v>5.30900494948253</v>
      </c>
      <c r="L33" s="14"/>
      <c r="M33" s="14"/>
      <c r="N33" s="11"/>
    </row>
    <row r="34" customFormat="false" ht="15" hidden="false" customHeight="false" outlineLevel="0" collapsed="false">
      <c r="A34" s="7" t="s">
        <v>112</v>
      </c>
      <c r="B34" s="7" t="s">
        <v>104</v>
      </c>
      <c r="C34" s="7" t="s">
        <v>105</v>
      </c>
      <c r="D34" s="13" t="n">
        <f aca="false">IF(PerPoint_PL!D34="","",PerPoint_PL!D34)</f>
        <v>41</v>
      </c>
      <c r="E34" s="13" t="n">
        <f aca="false">IF(PerPoint_PL!E34="","",PerPoint_PL!E34)</f>
        <v>41</v>
      </c>
      <c r="F34" s="8" t="n">
        <v>0.15411430547951</v>
      </c>
      <c r="G34" s="8" t="n">
        <v>0.03123580577094</v>
      </c>
      <c r="H34" s="8" t="n">
        <v>3.87051444352315</v>
      </c>
      <c r="I34" s="8" t="n">
        <v>5.51864300203673</v>
      </c>
      <c r="J34" s="8" t="n">
        <v>2.48035177614248</v>
      </c>
      <c r="K34" s="8" t="n">
        <v>3.7376283691198</v>
      </c>
      <c r="L34" s="14"/>
      <c r="M34" s="14"/>
      <c r="N3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126</v>
      </c>
    </row>
    <row r="2" customFormat="false" ht="15" hidden="false" customHeight="false" outlineLevel="0" collapsed="false">
      <c r="A2" s="5" t="s">
        <v>127</v>
      </c>
    </row>
    <row r="4" customFormat="false" ht="45" hidden="false" customHeight="true" outlineLevel="0" collapsed="false">
      <c r="A4" s="6" t="s">
        <v>8</v>
      </c>
      <c r="B4" s="6" t="s">
        <v>128</v>
      </c>
      <c r="C4" s="6" t="s">
        <v>129</v>
      </c>
      <c r="D4" s="6" t="s">
        <v>130</v>
      </c>
      <c r="E4" s="6" t="s">
        <v>131</v>
      </c>
      <c r="F4" s="6" t="s">
        <v>132</v>
      </c>
      <c r="G4" s="6" t="s">
        <v>133</v>
      </c>
      <c r="H4" s="6" t="s">
        <v>134</v>
      </c>
    </row>
    <row r="5" customFormat="false" ht="15" hidden="false" customHeight="false" outlineLevel="0" collapsed="false">
      <c r="A5" s="7" t="s">
        <v>80</v>
      </c>
      <c r="B5" s="7" t="s">
        <v>135</v>
      </c>
      <c r="C5" s="15" t="n">
        <v>1.94</v>
      </c>
      <c r="D5" s="15" t="n">
        <v>0.85</v>
      </c>
      <c r="E5" s="15" t="n">
        <v>1.97</v>
      </c>
      <c r="F5" s="15" t="n">
        <v>75.67</v>
      </c>
      <c r="G5" s="15" t="n">
        <v>0.85</v>
      </c>
      <c r="H5" s="7"/>
    </row>
    <row r="6" customFormat="false" ht="15" hidden="false" customHeight="false" outlineLevel="0" collapsed="false">
      <c r="A6" s="7" t="s">
        <v>80</v>
      </c>
      <c r="B6" s="7" t="s">
        <v>136</v>
      </c>
      <c r="C6" s="15" t="n">
        <v>1.92</v>
      </c>
      <c r="D6" s="15" t="n">
        <v>0.82</v>
      </c>
      <c r="E6" s="15" t="n">
        <v>1.95</v>
      </c>
      <c r="F6" s="15" t="n">
        <v>81.5</v>
      </c>
      <c r="G6" s="15" t="n">
        <v>0.81</v>
      </c>
      <c r="H6" s="7"/>
    </row>
    <row r="7" customFormat="false" ht="15" hidden="false" customHeight="false" outlineLevel="0" collapsed="false">
      <c r="A7" s="7" t="s">
        <v>105</v>
      </c>
      <c r="B7" s="7" t="s">
        <v>135</v>
      </c>
      <c r="C7" s="15" t="n">
        <v>2.88</v>
      </c>
      <c r="D7" s="15" t="n">
        <v>4.26</v>
      </c>
      <c r="E7" s="15" t="n">
        <v>1.86</v>
      </c>
      <c r="F7" s="15" t="n">
        <v>90.57</v>
      </c>
      <c r="G7" s="15" t="n">
        <v>3.72</v>
      </c>
      <c r="H7" s="7" t="s">
        <v>137</v>
      </c>
    </row>
    <row r="8" customFormat="false" ht="15" hidden="false" customHeight="false" outlineLevel="0" collapsed="false">
      <c r="A8" s="7" t="s">
        <v>105</v>
      </c>
      <c r="B8" s="7" t="s">
        <v>136</v>
      </c>
      <c r="C8" s="15" t="n">
        <v>2.88</v>
      </c>
      <c r="D8" s="15" t="n">
        <v>2.71</v>
      </c>
      <c r="E8" s="15" t="n">
        <v>2.62</v>
      </c>
      <c r="F8" s="15" t="n">
        <v>85.65</v>
      </c>
      <c r="G8" s="15" t="n">
        <v>2.65</v>
      </c>
      <c r="H8" s="7" t="s">
        <v>137</v>
      </c>
    </row>
    <row r="11" customFormat="false" ht="15" hidden="false" customHeight="false" outlineLevel="0" collapsed="false">
      <c r="A11" s="16" t="s">
        <v>138</v>
      </c>
    </row>
    <row r="12" customFormat="false" ht="15" hidden="false" customHeight="false" outlineLevel="0" collapsed="false">
      <c r="A12" s="6" t="s">
        <v>8</v>
      </c>
      <c r="B12" s="6" t="s">
        <v>139</v>
      </c>
      <c r="C12" s="6" t="s">
        <v>140</v>
      </c>
      <c r="D12" s="6" t="s">
        <v>141</v>
      </c>
    </row>
    <row r="13" customFormat="false" ht="15" hidden="false" customHeight="false" outlineLevel="0" collapsed="false">
      <c r="A13" s="7" t="s">
        <v>80</v>
      </c>
      <c r="B13" s="15" t="n">
        <v>2.07</v>
      </c>
      <c r="C13" s="15" t="n">
        <v>31.23</v>
      </c>
      <c r="D13" s="15" t="n">
        <v>2.06</v>
      </c>
    </row>
    <row r="14" customFormat="false" ht="15" hidden="false" customHeight="false" outlineLevel="0" collapsed="false">
      <c r="A14" s="7" t="s">
        <v>105</v>
      </c>
      <c r="B14" s="15" t="n">
        <v>3.73</v>
      </c>
      <c r="C14" s="15" t="n">
        <v>16.02</v>
      </c>
      <c r="D14" s="15" t="n">
        <v>2.26</v>
      </c>
    </row>
    <row r="16" customFormat="false" ht="15" hidden="false" customHeight="false" outlineLevel="0" collapsed="false">
      <c r="A16" s="5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5" min="4" style="0" width="12"/>
    <col collapsed="false" customWidth="true" hidden="false" outlineLevel="0" max="7" min="6" style="0" width="13"/>
  </cols>
  <sheetData>
    <row r="1" customFormat="false" ht="17.35" hidden="false" customHeight="false" outlineLevel="0" collapsed="false">
      <c r="A1" s="1" t="s">
        <v>143</v>
      </c>
    </row>
    <row r="2" customFormat="false" ht="15" hidden="false" customHeight="false" outlineLevel="0" collapsed="false">
      <c r="A2" s="5" t="s">
        <v>144</v>
      </c>
    </row>
    <row r="4" customFormat="false" ht="45" hidden="false" customHeight="true" outlineLevel="0" collapsed="false">
      <c r="A4" s="6" t="s">
        <v>145</v>
      </c>
      <c r="B4" s="6" t="s">
        <v>146</v>
      </c>
      <c r="C4" s="6" t="s">
        <v>147</v>
      </c>
      <c r="D4" s="6" t="s">
        <v>148</v>
      </c>
      <c r="E4" s="6" t="s">
        <v>149</v>
      </c>
      <c r="F4" s="6" t="s">
        <v>150</v>
      </c>
      <c r="G4" s="6" t="s">
        <v>151</v>
      </c>
    </row>
    <row r="5" customFormat="false" ht="15" hidden="false" customHeight="false" outlineLevel="0" collapsed="false">
      <c r="A5" s="7" t="s">
        <v>152</v>
      </c>
      <c r="B5" s="7" t="s">
        <v>153</v>
      </c>
      <c r="C5" s="7" t="s">
        <v>154</v>
      </c>
      <c r="D5" s="15" t="n">
        <v>-8.19</v>
      </c>
      <c r="E5" s="15" t="n">
        <v>-8.33</v>
      </c>
      <c r="F5" s="15" t="n">
        <v>-8.11</v>
      </c>
      <c r="G5" s="15" t="n">
        <v>-8.26</v>
      </c>
    </row>
    <row r="6" customFormat="false" ht="15" hidden="false" customHeight="false" outlineLevel="0" collapsed="false">
      <c r="A6" s="7" t="s">
        <v>152</v>
      </c>
      <c r="B6" s="7" t="s">
        <v>153</v>
      </c>
      <c r="C6" s="7" t="s">
        <v>155</v>
      </c>
      <c r="D6" s="15" t="n">
        <v>0.31</v>
      </c>
      <c r="E6" s="15" t="n">
        <v>0.39</v>
      </c>
      <c r="F6" s="15" t="n">
        <v>0.89</v>
      </c>
      <c r="G6" s="15" t="n">
        <v>1.27</v>
      </c>
    </row>
    <row r="7" customFormat="false" ht="15" hidden="false" customHeight="false" outlineLevel="0" collapsed="false">
      <c r="A7" s="7" t="s">
        <v>152</v>
      </c>
      <c r="B7" s="7" t="s">
        <v>156</v>
      </c>
      <c r="C7" s="7" t="s">
        <v>154</v>
      </c>
      <c r="D7" s="15" t="n">
        <v>-7.67</v>
      </c>
      <c r="E7" s="15" t="n">
        <v>-7.73</v>
      </c>
      <c r="F7" s="15" t="n">
        <v>-7.36</v>
      </c>
      <c r="G7" s="15" t="n">
        <v>-7.42</v>
      </c>
    </row>
    <row r="8" customFormat="false" ht="15" hidden="false" customHeight="false" outlineLevel="0" collapsed="false">
      <c r="A8" s="7" t="s">
        <v>152</v>
      </c>
      <c r="B8" s="7" t="s">
        <v>156</v>
      </c>
      <c r="C8" s="7" t="s">
        <v>155</v>
      </c>
      <c r="D8" s="15" t="n">
        <v>0.38</v>
      </c>
      <c r="E8" s="15" t="n">
        <v>0.38</v>
      </c>
      <c r="F8" s="15" t="n">
        <v>0.63</v>
      </c>
      <c r="G8" s="15" t="n">
        <v>0.68</v>
      </c>
    </row>
    <row r="9" customFormat="false" ht="15" hidden="false" customHeight="false" outlineLevel="0" collapsed="false">
      <c r="A9" s="7" t="s">
        <v>157</v>
      </c>
      <c r="B9" s="7" t="s">
        <v>153</v>
      </c>
      <c r="C9" s="7" t="s">
        <v>154</v>
      </c>
      <c r="D9" s="15" t="n">
        <v>1.19</v>
      </c>
      <c r="E9" s="15" t="n">
        <v>1.1</v>
      </c>
      <c r="F9" s="15" t="n">
        <v>1.47</v>
      </c>
      <c r="G9" s="15" t="n">
        <v>1.57</v>
      </c>
    </row>
    <row r="10" customFormat="false" ht="15" hidden="false" customHeight="false" outlineLevel="0" collapsed="false">
      <c r="A10" s="7" t="s">
        <v>157</v>
      </c>
      <c r="B10" s="7" t="s">
        <v>153</v>
      </c>
      <c r="C10" s="7" t="s">
        <v>155</v>
      </c>
      <c r="D10" s="15" t="n">
        <v>0.23</v>
      </c>
      <c r="E10" s="15" t="n">
        <v>0.28</v>
      </c>
      <c r="F10" s="15" t="n">
        <v>0.47</v>
      </c>
      <c r="G10" s="15" t="n">
        <v>0.47</v>
      </c>
    </row>
    <row r="11" customFormat="false" ht="15" hidden="false" customHeight="false" outlineLevel="0" collapsed="false">
      <c r="A11" s="7" t="s">
        <v>157</v>
      </c>
      <c r="B11" s="7" t="s">
        <v>156</v>
      </c>
      <c r="C11" s="7" t="s">
        <v>154</v>
      </c>
      <c r="D11" s="15" t="n">
        <v>1.1</v>
      </c>
      <c r="E11" s="15" t="n">
        <v>1.09</v>
      </c>
      <c r="F11" s="15" t="n">
        <v>1.03</v>
      </c>
      <c r="G11" s="15" t="n">
        <v>0.96</v>
      </c>
    </row>
    <row r="12" customFormat="false" ht="15" hidden="false" customHeight="false" outlineLevel="0" collapsed="false">
      <c r="A12" s="7" t="s">
        <v>157</v>
      </c>
      <c r="B12" s="7" t="s">
        <v>156</v>
      </c>
      <c r="C12" s="7" t="s">
        <v>155</v>
      </c>
      <c r="D12" s="15" t="n">
        <v>0.41</v>
      </c>
      <c r="E12" s="15" t="n">
        <v>0.41</v>
      </c>
      <c r="F12" s="15" t="n">
        <v>0.57</v>
      </c>
      <c r="G12" s="15" t="n">
        <v>0.6</v>
      </c>
    </row>
    <row r="13" customFormat="false" ht="15" hidden="false" customHeight="false" outlineLevel="0" collapsed="false">
      <c r="A13" s="7" t="s">
        <v>158</v>
      </c>
      <c r="B13" s="7" t="s">
        <v>153</v>
      </c>
      <c r="C13" s="7" t="s">
        <v>154</v>
      </c>
      <c r="D13" s="15" t="n">
        <v>1.01</v>
      </c>
      <c r="E13" s="15" t="n">
        <v>0.98</v>
      </c>
      <c r="F13" s="15" t="n">
        <v>1</v>
      </c>
      <c r="G13" s="15" t="n">
        <v>1.12</v>
      </c>
    </row>
    <row r="14" customFormat="false" ht="15" hidden="false" customHeight="false" outlineLevel="0" collapsed="false">
      <c r="A14" s="7" t="s">
        <v>158</v>
      </c>
      <c r="B14" s="7" t="s">
        <v>153</v>
      </c>
      <c r="C14" s="7" t="s">
        <v>155</v>
      </c>
      <c r="D14" s="15" t="n">
        <v>0.18</v>
      </c>
      <c r="E14" s="15" t="n">
        <v>0.19</v>
      </c>
      <c r="F14" s="15" t="n">
        <v>0.56</v>
      </c>
      <c r="G14" s="15" t="n">
        <v>0.54</v>
      </c>
    </row>
    <row r="15" customFormat="false" ht="15" hidden="false" customHeight="false" outlineLevel="0" collapsed="false">
      <c r="A15" s="7" t="s">
        <v>158</v>
      </c>
      <c r="B15" s="7" t="s">
        <v>156</v>
      </c>
      <c r="C15" s="7" t="s">
        <v>154</v>
      </c>
      <c r="D15" s="15" t="n">
        <v>1.55</v>
      </c>
      <c r="E15" s="15" t="n">
        <v>1.53</v>
      </c>
      <c r="F15" s="15" t="n">
        <v>1.63</v>
      </c>
      <c r="G15" s="15" t="n">
        <v>1.61</v>
      </c>
    </row>
    <row r="16" customFormat="false" ht="15" hidden="false" customHeight="false" outlineLevel="0" collapsed="false">
      <c r="A16" s="7" t="s">
        <v>158</v>
      </c>
      <c r="B16" s="7" t="s">
        <v>156</v>
      </c>
      <c r="C16" s="7" t="s">
        <v>155</v>
      </c>
      <c r="D16" s="15" t="n">
        <v>0.31</v>
      </c>
      <c r="E16" s="15" t="n">
        <v>0.31</v>
      </c>
      <c r="F16" s="15" t="n">
        <v>0.41</v>
      </c>
      <c r="G16" s="15" t="n">
        <v>0.42</v>
      </c>
    </row>
    <row r="17" customFormat="false" ht="15" hidden="false" customHeight="false" outlineLevel="0" collapsed="false">
      <c r="A17" s="7" t="s">
        <v>159</v>
      </c>
      <c r="B17" s="7" t="s">
        <v>153</v>
      </c>
      <c r="C17" s="7" t="s">
        <v>154</v>
      </c>
      <c r="D17" s="15" t="n">
        <v>7.01</v>
      </c>
      <c r="E17" s="15" t="n">
        <v>7.23</v>
      </c>
      <c r="F17" s="7" t="s">
        <v>160</v>
      </c>
      <c r="G17" s="7" t="s">
        <v>160</v>
      </c>
    </row>
    <row r="18" customFormat="false" ht="15" hidden="false" customHeight="false" outlineLevel="0" collapsed="false">
      <c r="A18" s="7" t="s">
        <v>159</v>
      </c>
      <c r="B18" s="7" t="s">
        <v>153</v>
      </c>
      <c r="C18" s="7" t="s">
        <v>155</v>
      </c>
      <c r="D18" s="15" t="n">
        <v>4.5</v>
      </c>
      <c r="E18" s="15" t="n">
        <v>4.77</v>
      </c>
      <c r="F18" s="7" t="s">
        <v>160</v>
      </c>
      <c r="G18" s="7" t="s">
        <v>160</v>
      </c>
    </row>
    <row r="19" customFormat="false" ht="15" hidden="false" customHeight="false" outlineLevel="0" collapsed="false">
      <c r="A19" s="7" t="s">
        <v>159</v>
      </c>
      <c r="B19" s="7" t="s">
        <v>156</v>
      </c>
      <c r="C19" s="7" t="s">
        <v>154</v>
      </c>
      <c r="D19" s="7" t="n">
        <v>9</v>
      </c>
      <c r="E19" s="7" t="n">
        <v>9</v>
      </c>
      <c r="F19" s="7" t="s">
        <v>160</v>
      </c>
      <c r="G19" s="7" t="s">
        <v>160</v>
      </c>
    </row>
    <row r="20" customFormat="false" ht="15" hidden="false" customHeight="false" outlineLevel="0" collapsed="false">
      <c r="A20" s="7" t="s">
        <v>159</v>
      </c>
      <c r="B20" s="7" t="s">
        <v>156</v>
      </c>
      <c r="C20" s="7" t="s">
        <v>155</v>
      </c>
      <c r="D20" s="7" t="n">
        <v>5</v>
      </c>
      <c r="E20" s="7" t="n">
        <v>5</v>
      </c>
      <c r="F20" s="7" t="s">
        <v>160</v>
      </c>
      <c r="G20" s="7" t="s">
        <v>160</v>
      </c>
    </row>
    <row r="22" customFormat="false" ht="15" hidden="false" customHeight="false" outlineLevel="0" collapsed="false">
      <c r="A22" s="16" t="s">
        <v>161</v>
      </c>
    </row>
    <row r="23" customFormat="false" ht="26.85" hidden="false" customHeight="false" outlineLevel="0" collapsed="false">
      <c r="A23" s="6" t="s">
        <v>145</v>
      </c>
      <c r="B23" s="6"/>
      <c r="C23" s="6"/>
      <c r="D23" s="6" t="s">
        <v>148</v>
      </c>
      <c r="E23" s="6" t="s">
        <v>149</v>
      </c>
      <c r="F23" s="6" t="s">
        <v>150</v>
      </c>
      <c r="G23" s="6" t="s">
        <v>151</v>
      </c>
    </row>
    <row r="24" customFormat="false" ht="15" hidden="false" customHeight="false" outlineLevel="0" collapsed="false">
      <c r="A24" s="17" t="s">
        <v>162</v>
      </c>
      <c r="D24" s="18" t="n">
        <f aca="false">10^D5*1000000000</f>
        <v>6.45654229034656</v>
      </c>
      <c r="E24" s="18" t="n">
        <f aca="false">10^E5*1000000000</f>
        <v>4.67735141287198</v>
      </c>
      <c r="F24" s="18" t="n">
        <f aca="false">10^F5*1000000000</f>
        <v>7.76247116628693</v>
      </c>
      <c r="G24" s="18" t="n">
        <f aca="false">10^G5*1000000000</f>
        <v>5.49540873857625</v>
      </c>
    </row>
    <row r="25" customFormat="false" ht="15" hidden="false" customHeight="false" outlineLevel="0" collapsed="false">
      <c r="A25" s="17" t="s">
        <v>163</v>
      </c>
      <c r="D25" s="18" t="n">
        <f aca="false">10^D9</f>
        <v>15.4881661891248</v>
      </c>
      <c r="E25" s="18" t="n">
        <f aca="false">10^E9</f>
        <v>12.5892541179417</v>
      </c>
      <c r="F25" s="18" t="n">
        <f aca="false">10^F9</f>
        <v>29.5120922666639</v>
      </c>
      <c r="G25" s="18" t="n">
        <f aca="false">10^G9</f>
        <v>37.1535229097173</v>
      </c>
    </row>
    <row r="26" customFormat="false" ht="15" hidden="false" customHeight="false" outlineLevel="0" collapsed="false">
      <c r="A26" s="17" t="s">
        <v>164</v>
      </c>
      <c r="D26" s="18" t="n">
        <f aca="false">10^D13</f>
        <v>10.2329299228075</v>
      </c>
      <c r="E26" s="18" t="n">
        <f aca="false">10^E13</f>
        <v>9.54992586021436</v>
      </c>
      <c r="F26" s="18" t="n">
        <f aca="false">10^F13</f>
        <v>10</v>
      </c>
      <c r="G26" s="18" t="n">
        <f aca="false">10^G13</f>
        <v>13.1825673855641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2026-10-22T06:24:33Z</dcterms:created>
  <dc:creator>openpyxl</dc:creator>
  <dc:description/>
  <dc:language>en-US</dc:language>
  <cp:lastModifiedBy/>
  <dcterms:modified xsi:type="dcterms:W3CDTF">2026-10-22T06:24:33Z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